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drawings/drawing4.xml" ContentType="application/vnd.openxmlformats-officedocument.drawing+xml"/>
  <Override PartName="/xl/drawings/drawing5.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codeName="ThisWorkbook" defaultThemeVersion="124226"/>
  <bookViews>
    <workbookView xWindow="0" yWindow="9660" windowWidth="11820" windowHeight="6420" tabRatio="756" activeTab="3"/>
  </bookViews>
  <sheets>
    <sheet name="COST ABSTRACT" sheetId="10" r:id="rId1"/>
    <sheet name="A CIVIL WORK" sheetId="7" r:id="rId2"/>
    <sheet name="B ROAD WORK" sheetId="14" r:id="rId3"/>
    <sheet name="C PLUMBING AND FF WORK" sheetId="8" r:id="rId4"/>
    <sheet name="D HVAC WORK" sheetId="9" r:id="rId5"/>
    <sheet name="E ELECTRICAL WORK" sheetId="12" r:id="rId6"/>
  </sheets>
  <externalReferences>
    <externalReference r:id="rId7"/>
    <externalReference r:id="rId8"/>
  </externalReferences>
  <definedNames>
    <definedName name="_xlnm._FilterDatabase" localSheetId="1" hidden="1">'A CIVIL WORK'!$B$3:$B$178</definedName>
    <definedName name="_xlnm._FilterDatabase" localSheetId="2" hidden="1">'B ROAD WORK'!$B$3:$B$7</definedName>
    <definedName name="_xlnm._FilterDatabase" localSheetId="3" hidden="1">'C PLUMBING AND FF WORK'!$B$3:$B$3</definedName>
    <definedName name="_xlnm._FilterDatabase" localSheetId="4" hidden="1">'D HVAC WORK'!$B$3:$B$3</definedName>
    <definedName name="M.P.HALL">[1]ESTIMATE!$F$315</definedName>
    <definedName name="MPELE">[2]REVISED!$F$244</definedName>
    <definedName name="_xlnm.Print_Area" localSheetId="0">'COST ABSTRACT'!$A$1:$D$13</definedName>
    <definedName name="_xlnm.Print_Titles" localSheetId="1">'A CIVIL WORK'!$5:$5</definedName>
    <definedName name="_xlnm.Print_Titles" localSheetId="2">'B ROAD WORK'!$5:$5</definedName>
    <definedName name="_xlnm.Print_Titles" localSheetId="3">'C PLUMBING AND FF WORK'!$5:$5</definedName>
    <definedName name="_xlnm.Print_Titles" localSheetId="4">'D HVAC WORK'!$5:$5</definedName>
    <definedName name="_xlnm.Print_Titles" localSheetId="5">'E ELECTRICAL WORK'!$5:$5</definedName>
  </definedNames>
  <calcPr calcId="124519"/>
</workbook>
</file>

<file path=xl/calcChain.xml><?xml version="1.0" encoding="utf-8"?>
<calcChain xmlns="http://schemas.openxmlformats.org/spreadsheetml/2006/main">
  <c r="D36" i="7"/>
  <c r="G201" l="1"/>
  <c r="G199"/>
  <c r="G197"/>
  <c r="G195"/>
  <c r="G193"/>
  <c r="G191"/>
  <c r="G189"/>
  <c r="G186"/>
  <c r="G184"/>
  <c r="G182"/>
  <c r="G180"/>
  <c r="G178"/>
  <c r="G175"/>
  <c r="G172"/>
  <c r="G170"/>
  <c r="G168"/>
  <c r="G166"/>
  <c r="G164"/>
  <c r="G162"/>
  <c r="G160"/>
  <c r="G158"/>
  <c r="G155"/>
  <c r="G153"/>
  <c r="G150"/>
  <c r="G148"/>
  <c r="G146"/>
  <c r="G144"/>
  <c r="G142"/>
  <c r="G140"/>
  <c r="G138"/>
  <c r="G131"/>
  <c r="G129"/>
  <c r="G127"/>
  <c r="G125"/>
  <c r="G122"/>
  <c r="G119"/>
  <c r="G117"/>
  <c r="G115"/>
  <c r="G113"/>
  <c r="G111"/>
  <c r="G109"/>
  <c r="G106"/>
  <c r="G103"/>
  <c r="G100"/>
  <c r="G97"/>
  <c r="G95"/>
  <c r="G92"/>
  <c r="G90"/>
  <c r="G87"/>
  <c r="G84"/>
  <c r="G82"/>
  <c r="G79"/>
  <c r="G76"/>
  <c r="G74"/>
  <c r="G72"/>
  <c r="G69"/>
  <c r="G66"/>
  <c r="G59"/>
  <c r="G56"/>
  <c r="G53"/>
  <c r="G50"/>
  <c r="G47"/>
  <c r="G44"/>
  <c r="G42"/>
  <c r="G39"/>
  <c r="G36"/>
  <c r="G33"/>
  <c r="G31"/>
  <c r="G28"/>
  <c r="G26"/>
  <c r="G23"/>
  <c r="G21"/>
  <c r="G19"/>
  <c r="G17"/>
  <c r="G15"/>
  <c r="G12"/>
  <c r="G9"/>
  <c r="D69"/>
  <c r="G14" i="14" l="1"/>
  <c r="G13"/>
  <c r="G12"/>
  <c r="G11"/>
  <c r="G8"/>
  <c r="A9"/>
  <c r="A12" s="1"/>
  <c r="A13" s="1"/>
  <c r="A14" s="1"/>
  <c r="G410" i="12"/>
  <c r="G408"/>
  <c r="G406"/>
  <c r="G405"/>
  <c r="G404"/>
  <c r="G402"/>
  <c r="G401"/>
  <c r="G400"/>
  <c r="G398"/>
  <c r="G396"/>
  <c r="G394"/>
  <c r="G393"/>
  <c r="D392"/>
  <c r="G392" s="1"/>
  <c r="D391"/>
  <c r="G391"/>
  <c r="D390"/>
  <c r="G390"/>
  <c r="G389"/>
  <c r="D388"/>
  <c r="G388" s="1"/>
  <c r="D387"/>
  <c r="G387"/>
  <c r="G384"/>
  <c r="G383"/>
  <c r="G382"/>
  <c r="G378"/>
  <c r="G377"/>
  <c r="D375"/>
  <c r="G375" s="1"/>
  <c r="D374"/>
  <c r="D385"/>
  <c r="G385" s="1"/>
  <c r="G373"/>
  <c r="G372"/>
  <c r="G371"/>
  <c r="G370"/>
  <c r="G369"/>
  <c r="G355"/>
  <c r="G354"/>
  <c r="G353"/>
  <c r="G352"/>
  <c r="D351"/>
  <c r="G351" s="1"/>
  <c r="G349"/>
  <c r="G348"/>
  <c r="G347"/>
  <c r="G346"/>
  <c r="G345"/>
  <c r="G344"/>
  <c r="G343"/>
  <c r="D341"/>
  <c r="G341" s="1"/>
  <c r="D340"/>
  <c r="G340"/>
  <c r="D339"/>
  <c r="G339"/>
  <c r="G337"/>
  <c r="G336"/>
  <c r="G335"/>
  <c r="G334"/>
  <c r="G333"/>
  <c r="G332"/>
  <c r="G331"/>
  <c r="G330"/>
  <c r="G329"/>
  <c r="G328"/>
  <c r="G327"/>
  <c r="G326"/>
  <c r="D325"/>
  <c r="G325"/>
  <c r="G324"/>
  <c r="G323"/>
  <c r="G322"/>
  <c r="G321"/>
  <c r="G320"/>
  <c r="G319"/>
  <c r="G318"/>
  <c r="G317"/>
  <c r="G316"/>
  <c r="D315"/>
  <c r="G315" s="1"/>
  <c r="D314"/>
  <c r="G314" s="1"/>
  <c r="G313"/>
  <c r="G312"/>
  <c r="G310"/>
  <c r="G309"/>
  <c r="G307"/>
  <c r="G306"/>
  <c r="G305"/>
  <c r="G304"/>
  <c r="G303"/>
  <c r="G302"/>
  <c r="G301"/>
  <c r="G300"/>
  <c r="G299"/>
  <c r="G298"/>
  <c r="G295"/>
  <c r="D294"/>
  <c r="G294"/>
  <c r="G293"/>
  <c r="G292"/>
  <c r="G290"/>
  <c r="G289"/>
  <c r="G288"/>
  <c r="G287"/>
  <c r="G286"/>
  <c r="G285"/>
  <c r="G284"/>
  <c r="G282"/>
  <c r="G280"/>
  <c r="D278"/>
  <c r="G278" s="1"/>
  <c r="D276"/>
  <c r="G276" s="1"/>
  <c r="D274"/>
  <c r="G274" s="1"/>
  <c r="D272"/>
  <c r="G272" s="1"/>
  <c r="G270"/>
  <c r="D268"/>
  <c r="G268"/>
  <c r="D266"/>
  <c r="G266"/>
  <c r="D264"/>
  <c r="G264" s="1"/>
  <c r="D262"/>
  <c r="G262" s="1"/>
  <c r="D260"/>
  <c r="G260" s="1"/>
  <c r="G258"/>
  <c r="G256"/>
  <c r="G254"/>
  <c r="D254"/>
  <c r="G252"/>
  <c r="D252"/>
  <c r="G250"/>
  <c r="D250"/>
  <c r="G248"/>
  <c r="D248"/>
  <c r="G246"/>
  <c r="D246"/>
  <c r="G244"/>
  <c r="D244"/>
  <c r="D242"/>
  <c r="G242" s="1"/>
  <c r="D240"/>
  <c r="G240" s="1"/>
  <c r="G238"/>
  <c r="G236"/>
  <c r="D234"/>
  <c r="G234" s="1"/>
  <c r="G232"/>
  <c r="D230"/>
  <c r="G230" s="1"/>
  <c r="G228"/>
  <c r="G226"/>
  <c r="D224"/>
  <c r="G224" s="1"/>
  <c r="G222"/>
  <c r="D217"/>
  <c r="G217" s="1"/>
  <c r="G215"/>
  <c r="G213"/>
  <c r="D211"/>
  <c r="G211" s="1"/>
  <c r="D209"/>
  <c r="G209" s="1"/>
  <c r="G207"/>
  <c r="G205"/>
  <c r="G203"/>
  <c r="G201"/>
  <c r="G192"/>
  <c r="G185"/>
  <c r="G178"/>
  <c r="G171"/>
  <c r="G164"/>
  <c r="G160"/>
  <c r="G158"/>
  <c r="G156"/>
  <c r="G154"/>
  <c r="G152"/>
  <c r="G150"/>
  <c r="D148"/>
  <c r="G148" s="1"/>
  <c r="G146"/>
  <c r="G144"/>
  <c r="G142"/>
  <c r="D142"/>
  <c r="G136"/>
  <c r="G130"/>
  <c r="G123"/>
  <c r="G115"/>
  <c r="G107"/>
  <c r="G99"/>
  <c r="G91"/>
  <c r="G82"/>
  <c r="G71"/>
  <c r="G62"/>
  <c r="G50"/>
  <c r="G32"/>
  <c r="D30"/>
  <c r="G30" s="1"/>
  <c r="G28"/>
  <c r="G26"/>
  <c r="G24"/>
  <c r="G22"/>
  <c r="D20"/>
  <c r="G20" s="1"/>
  <c r="G19"/>
  <c r="D18"/>
  <c r="G18" s="1"/>
  <c r="G17"/>
  <c r="G16"/>
  <c r="G15"/>
  <c r="G14"/>
  <c r="A15"/>
  <c r="A16" s="1"/>
  <c r="A17" s="1"/>
  <c r="A18" s="1"/>
  <c r="A19" s="1"/>
  <c r="A20" s="1"/>
  <c r="A21" s="1"/>
  <c r="A30" s="1"/>
  <c r="A31" s="1"/>
  <c r="A161" s="1"/>
  <c r="A198" s="1"/>
  <c r="A243" s="1"/>
  <c r="A283" s="1"/>
  <c r="A289" s="1"/>
  <c r="A290" s="1"/>
  <c r="A291" s="1"/>
  <c r="A297" s="1"/>
  <c r="A300" s="1"/>
  <c r="A301" s="1"/>
  <c r="A302" s="1"/>
  <c r="A303" s="1"/>
  <c r="A304" s="1"/>
  <c r="A305" s="1"/>
  <c r="A306" s="1"/>
  <c r="A307" s="1"/>
  <c r="A308" s="1"/>
  <c r="A310" s="1"/>
  <c r="A311" s="1"/>
  <c r="A313" s="1"/>
  <c r="A314" s="1"/>
  <c r="A315" s="1"/>
  <c r="A316" s="1"/>
  <c r="A317" s="1"/>
  <c r="A318" s="1"/>
  <c r="A319" s="1"/>
  <c r="A320" s="1"/>
  <c r="A321" s="1"/>
  <c r="A322" s="1"/>
  <c r="A323" s="1"/>
  <c r="A324" s="1"/>
  <c r="A325" s="1"/>
  <c r="A326" s="1"/>
  <c r="A327" s="1"/>
  <c r="A328" s="1"/>
  <c r="A329" s="1"/>
  <c r="A330" s="1"/>
  <c r="A331" s="1"/>
  <c r="A332" s="1"/>
  <c r="A333" s="1"/>
  <c r="A334" s="1"/>
  <c r="A335" s="1"/>
  <c r="A336" s="1"/>
  <c r="A337" s="1"/>
  <c r="A338" s="1"/>
  <c r="A342" s="1"/>
  <c r="A346" s="1"/>
  <c r="A347" s="1"/>
  <c r="A348" s="1"/>
  <c r="A349" s="1"/>
  <c r="A350" s="1"/>
  <c r="A353" s="1"/>
  <c r="A354" s="1"/>
  <c r="A355" s="1"/>
  <c r="A368" s="1"/>
  <c r="A376" s="1"/>
  <c r="A378" s="1"/>
  <c r="A379" s="1"/>
  <c r="A383" s="1"/>
  <c r="A384" s="1"/>
  <c r="A385" s="1"/>
  <c r="A386" s="1"/>
  <c r="A395" s="1"/>
  <c r="A397" s="1"/>
  <c r="A399" s="1"/>
  <c r="A401" s="1"/>
  <c r="A402" s="1"/>
  <c r="A403" s="1"/>
  <c r="A405" s="1"/>
  <c r="A406" s="1"/>
  <c r="A407" s="1"/>
  <c r="A409" s="1"/>
  <c r="G83" i="9"/>
  <c r="G81"/>
  <c r="G80"/>
  <c r="G78"/>
  <c r="G76"/>
  <c r="G74"/>
  <c r="G72"/>
  <c r="G71"/>
  <c r="G68"/>
  <c r="G67"/>
  <c r="G66"/>
  <c r="G64"/>
  <c r="G63"/>
  <c r="G62"/>
  <c r="G60"/>
  <c r="G59"/>
  <c r="G57"/>
  <c r="G55"/>
  <c r="G54"/>
  <c r="G53"/>
  <c r="G52"/>
  <c r="G51"/>
  <c r="G50"/>
  <c r="G48"/>
  <c r="G47"/>
  <c r="G45"/>
  <c r="G44"/>
  <c r="G43"/>
  <c r="G42"/>
  <c r="G40"/>
  <c r="G37"/>
  <c r="G34"/>
  <c r="G33"/>
  <c r="G27"/>
  <c r="G25"/>
  <c r="G24"/>
  <c r="G22"/>
  <c r="G21"/>
  <c r="G20"/>
  <c r="G19"/>
  <c r="G18"/>
  <c r="G15"/>
  <c r="G14"/>
  <c r="G13"/>
  <c r="G12"/>
  <c r="G84" s="1"/>
  <c r="A17"/>
  <c r="A22" s="1"/>
  <c r="A23" s="1"/>
  <c r="A25" s="1"/>
  <c r="A27" s="1"/>
  <c r="A29" s="1"/>
  <c r="A36" s="1"/>
  <c r="A39" s="1"/>
  <c r="A42" s="1"/>
  <c r="A43" s="1"/>
  <c r="A44" s="1"/>
  <c r="A45" s="1"/>
  <c r="A46" s="1"/>
  <c r="A49" s="1"/>
  <c r="A54" s="1"/>
  <c r="A55" s="1"/>
  <c r="A57" s="1"/>
  <c r="A59" s="1"/>
  <c r="A61" s="1"/>
  <c r="A66" s="1"/>
  <c r="A67" s="1"/>
  <c r="A68" s="1"/>
  <c r="A70" s="1"/>
  <c r="A74" s="1"/>
  <c r="A76" s="1"/>
  <c r="A78" s="1"/>
  <c r="A80" s="1"/>
  <c r="A81" s="1"/>
  <c r="A83" s="1"/>
  <c r="G436" i="8"/>
  <c r="G434"/>
  <c r="G432"/>
  <c r="G430"/>
  <c r="G428"/>
  <c r="G427"/>
  <c r="G426"/>
  <c r="G423"/>
  <c r="G420"/>
  <c r="G419"/>
  <c r="G418"/>
  <c r="G417"/>
  <c r="G416"/>
  <c r="G404"/>
  <c r="G401"/>
  <c r="G399"/>
  <c r="G397"/>
  <c r="G395"/>
  <c r="G393"/>
  <c r="G391"/>
  <c r="G387"/>
  <c r="G385"/>
  <c r="G384"/>
  <c r="G381"/>
  <c r="G379"/>
  <c r="G377"/>
  <c r="G375"/>
  <c r="G373"/>
  <c r="G368"/>
  <c r="G366"/>
  <c r="D358"/>
  <c r="D359" s="1"/>
  <c r="G357"/>
  <c r="G354"/>
  <c r="G353"/>
  <c r="G352"/>
  <c r="D348"/>
  <c r="G348" s="1"/>
  <c r="G347"/>
  <c r="G346"/>
  <c r="G343"/>
  <c r="G342"/>
  <c r="D341"/>
  <c r="G341" s="1"/>
  <c r="G338"/>
  <c r="G335"/>
  <c r="G330"/>
  <c r="G327"/>
  <c r="G325"/>
  <c r="G323"/>
  <c r="G321"/>
  <c r="G320"/>
  <c r="G317"/>
  <c r="G316"/>
  <c r="G315"/>
  <c r="G314"/>
  <c r="G311"/>
  <c r="G310"/>
  <c r="G307"/>
  <c r="G306"/>
  <c r="G305"/>
  <c r="G304"/>
  <c r="G301"/>
  <c r="G300"/>
  <c r="G299"/>
  <c r="G296"/>
  <c r="G293"/>
  <c r="G288"/>
  <c r="G286"/>
  <c r="G283"/>
  <c r="G280"/>
  <c r="G277"/>
  <c r="G265"/>
  <c r="G263"/>
  <c r="G262"/>
  <c r="G261"/>
  <c r="G258"/>
  <c r="G257"/>
  <c r="G256"/>
  <c r="G253"/>
  <c r="G252"/>
  <c r="G249"/>
  <c r="G248"/>
  <c r="G244"/>
  <c r="G242"/>
  <c r="G241"/>
  <c r="G240"/>
  <c r="G239"/>
  <c r="G236"/>
  <c r="G235"/>
  <c r="G232"/>
  <c r="G231"/>
  <c r="G230"/>
  <c r="G229"/>
  <c r="G227"/>
  <c r="G226"/>
  <c r="G225"/>
  <c r="G224"/>
  <c r="G221"/>
  <c r="G220"/>
  <c r="G219"/>
  <c r="G216"/>
  <c r="G213"/>
  <c r="G212"/>
  <c r="G211"/>
  <c r="G208"/>
  <c r="G207"/>
  <c r="G204"/>
  <c r="G203"/>
  <c r="G200"/>
  <c r="G198"/>
  <c r="G196"/>
  <c r="G195"/>
  <c r="G192"/>
  <c r="G191"/>
  <c r="G190"/>
  <c r="G187"/>
  <c r="G186"/>
  <c r="G185"/>
  <c r="G183"/>
  <c r="G181"/>
  <c r="G180"/>
  <c r="G179"/>
  <c r="G176"/>
  <c r="G175"/>
  <c r="G174"/>
  <c r="G171"/>
  <c r="G169"/>
  <c r="G168"/>
  <c r="G167"/>
  <c r="G164"/>
  <c r="G162"/>
  <c r="G160"/>
  <c r="G159"/>
  <c r="G157"/>
  <c r="G156"/>
  <c r="G153"/>
  <c r="G152"/>
  <c r="G150"/>
  <c r="G149"/>
  <c r="G147"/>
  <c r="G146"/>
  <c r="G144"/>
  <c r="G143"/>
  <c r="G139"/>
  <c r="G138"/>
  <c r="G137"/>
  <c r="G134"/>
  <c r="G133"/>
  <c r="G132"/>
  <c r="G131"/>
  <c r="G130"/>
  <c r="G129"/>
  <c r="G127"/>
  <c r="G125"/>
  <c r="G123"/>
  <c r="G122"/>
  <c r="G121"/>
  <c r="G120"/>
  <c r="G118"/>
  <c r="G117"/>
  <c r="G116"/>
  <c r="G115"/>
  <c r="G114"/>
  <c r="G112"/>
  <c r="G111"/>
  <c r="G109"/>
  <c r="G108"/>
  <c r="G106"/>
  <c r="G105"/>
  <c r="G103"/>
  <c r="G102"/>
  <c r="G100"/>
  <c r="G99"/>
  <c r="G97"/>
  <c r="G96"/>
  <c r="G95"/>
  <c r="G93"/>
  <c r="G92"/>
  <c r="G90"/>
  <c r="G89"/>
  <c r="G87"/>
  <c r="G86"/>
  <c r="G85"/>
  <c r="G84"/>
  <c r="G83"/>
  <c r="G82"/>
  <c r="G80"/>
  <c r="G79"/>
  <c r="G77"/>
  <c r="G76"/>
  <c r="G74"/>
  <c r="G73"/>
  <c r="G71"/>
  <c r="G70"/>
  <c r="G68"/>
  <c r="G67"/>
  <c r="G65"/>
  <c r="G64"/>
  <c r="G61"/>
  <c r="G60"/>
  <c r="G57"/>
  <c r="G56"/>
  <c r="G53"/>
  <c r="G52"/>
  <c r="G49"/>
  <c r="G48"/>
  <c r="G45"/>
  <c r="G44"/>
  <c r="G41"/>
  <c r="G40"/>
  <c r="G37"/>
  <c r="G36"/>
  <c r="G34"/>
  <c r="G33"/>
  <c r="G31"/>
  <c r="G30"/>
  <c r="G28"/>
  <c r="G27"/>
  <c r="G25"/>
  <c r="G24"/>
  <c r="G23"/>
  <c r="G22"/>
  <c r="G19"/>
  <c r="G18"/>
  <c r="G17"/>
  <c r="G16"/>
  <c r="G14"/>
  <c r="G13"/>
  <c r="G11"/>
  <c r="G10"/>
  <c r="A11"/>
  <c r="A12" s="1"/>
  <c r="A14" s="1"/>
  <c r="A15" s="1"/>
  <c r="A17" s="1"/>
  <c r="A18" s="1"/>
  <c r="A19" s="1"/>
  <c r="A20" s="1"/>
  <c r="A23" s="1"/>
  <c r="A24" s="1"/>
  <c r="A25" s="1"/>
  <c r="A26" s="1"/>
  <c r="A29" s="1"/>
  <c r="A32" s="1"/>
  <c r="A35" s="1"/>
  <c r="A39" s="1"/>
  <c r="A43" s="1"/>
  <c r="A47" s="1"/>
  <c r="A51" s="1"/>
  <c r="A55" s="1"/>
  <c r="A59" s="1"/>
  <c r="A62" s="1"/>
  <c r="A88" s="1"/>
  <c r="A91" s="1"/>
  <c r="A94" s="1"/>
  <c r="A97" s="1"/>
  <c r="A98" s="1"/>
  <c r="A101" s="1"/>
  <c r="A104" s="1"/>
  <c r="A107" s="1"/>
  <c r="A110" s="1"/>
  <c r="A113" s="1"/>
  <c r="A119" s="1"/>
  <c r="A124" s="1"/>
  <c r="A126" s="1"/>
  <c r="A128" s="1"/>
  <c r="A136" s="1"/>
  <c r="A141" s="1"/>
  <c r="A155" s="1"/>
  <c r="A158" s="1"/>
  <c r="A161" s="1"/>
  <c r="A164" s="1"/>
  <c r="A166" s="1"/>
  <c r="A171" s="1"/>
  <c r="A173" s="1"/>
  <c r="A178" s="1"/>
  <c r="A182" s="1"/>
  <c r="A184" s="1"/>
  <c r="A189" s="1"/>
  <c r="A194" s="1"/>
  <c r="A198" s="1"/>
  <c r="A200" s="1"/>
  <c r="A202" s="1"/>
  <c r="A206" s="1"/>
  <c r="A210" s="1"/>
  <c r="A215" s="1"/>
  <c r="A218" s="1"/>
  <c r="A223" s="1"/>
  <c r="A228" s="1"/>
  <c r="A234" s="1"/>
  <c r="A238" s="1"/>
  <c r="A244" s="1"/>
  <c r="A246" s="1"/>
  <c r="A251" s="1"/>
  <c r="A255" s="1"/>
  <c r="A260" s="1"/>
  <c r="A265" s="1"/>
  <c r="A276" s="1"/>
  <c r="A279" s="1"/>
  <c r="A282" s="1"/>
  <c r="A285" s="1"/>
  <c r="A288" s="1"/>
  <c r="A290" s="1"/>
  <c r="A295" s="1"/>
  <c r="A298" s="1"/>
  <c r="A303" s="1"/>
  <c r="A309" s="1"/>
  <c r="A313" s="1"/>
  <c r="A319" s="1"/>
  <c r="A323" s="1"/>
  <c r="A325" s="1"/>
  <c r="A327" s="1"/>
  <c r="A330" s="1"/>
  <c r="A333" s="1"/>
  <c r="A337" s="1"/>
  <c r="A340" s="1"/>
  <c r="A345" s="1"/>
  <c r="A351" s="1"/>
  <c r="A357" s="1"/>
  <c r="A358" s="1"/>
  <c r="A359" s="1"/>
  <c r="A361" s="1"/>
  <c r="A363" s="1"/>
  <c r="A366" s="1"/>
  <c r="A368" s="1"/>
  <c r="A372" s="1"/>
  <c r="A375" s="1"/>
  <c r="A377" s="1"/>
  <c r="A379" s="1"/>
  <c r="A381" s="1"/>
  <c r="A383" s="1"/>
  <c r="A387" s="1"/>
  <c r="A390" s="1"/>
  <c r="A393" s="1"/>
  <c r="A395" s="1"/>
  <c r="A397" s="1"/>
  <c r="A399" s="1"/>
  <c r="A401" s="1"/>
  <c r="A404" s="1"/>
  <c r="A415" s="1"/>
  <c r="A422" s="1"/>
  <c r="A425" s="1"/>
  <c r="A430" s="1"/>
  <c r="A432" s="1"/>
  <c r="A434" s="1"/>
  <c r="A436" s="1"/>
  <c r="A11" i="7"/>
  <c r="A14" s="1"/>
  <c r="A17" s="1"/>
  <c r="A19" s="1"/>
  <c r="A21" s="1"/>
  <c r="A23" s="1"/>
  <c r="A25" s="1"/>
  <c r="A28" s="1"/>
  <c r="A30" s="1"/>
  <c r="A33" s="1"/>
  <c r="A35" s="1"/>
  <c r="A38" s="1"/>
  <c r="A41" s="1"/>
  <c r="A46" s="1"/>
  <c r="A49" s="1"/>
  <c r="A52" s="1"/>
  <c r="A55" s="1"/>
  <c r="A58" s="1"/>
  <c r="A65" s="1"/>
  <c r="A71" s="1"/>
  <c r="A74" s="1"/>
  <c r="A76" s="1"/>
  <c r="A78" s="1"/>
  <c r="A81" s="1"/>
  <c r="A84" s="1"/>
  <c r="A86" s="1"/>
  <c r="A89" s="1"/>
  <c r="A92" s="1"/>
  <c r="A94" s="1"/>
  <c r="A97" s="1"/>
  <c r="A99" s="1"/>
  <c r="A102" s="1"/>
  <c r="A105" s="1"/>
  <c r="A108" s="1"/>
  <c r="A111" s="1"/>
  <c r="A113" s="1"/>
  <c r="A115" s="1"/>
  <c r="A117" s="1"/>
  <c r="A119" s="1"/>
  <c r="A121" s="1"/>
  <c r="A124" s="1"/>
  <c r="A127" s="1"/>
  <c r="A129" s="1"/>
  <c r="A131" s="1"/>
  <c r="A133" s="1"/>
  <c r="A140" s="1"/>
  <c r="A142" s="1"/>
  <c r="A144" s="1"/>
  <c r="A146" s="1"/>
  <c r="A148" s="1"/>
  <c r="A150" s="1"/>
  <c r="A152" s="1"/>
  <c r="A155" s="1"/>
  <c r="A157" s="1"/>
  <c r="A160" s="1"/>
  <c r="A162" s="1"/>
  <c r="A164" s="1"/>
  <c r="A166" s="1"/>
  <c r="A168" s="1"/>
  <c r="A170" s="1"/>
  <c r="A172" s="1"/>
  <c r="A174" s="1"/>
  <c r="A177" s="1"/>
  <c r="A180" s="1"/>
  <c r="A182" s="1"/>
  <c r="A184" s="1"/>
  <c r="A186" s="1"/>
  <c r="A188" s="1"/>
  <c r="A191" s="1"/>
  <c r="A193" s="1"/>
  <c r="A195" s="1"/>
  <c r="A197" s="1"/>
  <c r="A199" s="1"/>
  <c r="A201" s="1"/>
  <c r="G358" i="8"/>
  <c r="G374" i="12"/>
  <c r="G412" l="1"/>
  <c r="C11" i="10" s="1"/>
  <c r="G16" i="14"/>
  <c r="C5" i="10" s="1"/>
  <c r="C9"/>
  <c r="G63" i="7"/>
  <c r="G61"/>
  <c r="D361" i="8"/>
  <c r="G359"/>
  <c r="G219" i="7" l="1"/>
  <c r="D363" i="8"/>
  <c r="G363" s="1"/>
  <c r="G361"/>
  <c r="G437" l="1"/>
  <c r="C7" i="10" s="1"/>
  <c r="C3"/>
  <c r="C13" l="1"/>
</calcChain>
</file>

<file path=xl/sharedStrings.xml><?xml version="1.0" encoding="utf-8"?>
<sst xmlns="http://schemas.openxmlformats.org/spreadsheetml/2006/main" count="1821" uniqueCount="885">
  <si>
    <t>Providing and fixing ceramic glazed wall tiles conforming to IS : 15622 of approved make, colours, shades and size on wall and dados over 12 mm thick bed of cement Mortar 1:3 (1 cement : 3 coarse sand) and jointing with grey cement slurry @ 3.3kg per sqm including pointing in white cement mixed with matching pigment complete.</t>
  </si>
  <si>
    <t>Providing stainless steel railing/ grill made of S.S. flats, hollow S.S. pipe or square/ rectangular sections of approved design fixing in stair case, balcony or other places with metal fasteners and stainless steel bolts etc complete.</t>
  </si>
  <si>
    <t>Providing and laying integral cement based water proofing treatment on roofs, balconies, terraces etc with average thickness of 120mm and minimum thickness at khurra as 65 mm, consisting of following operations including surface preparation:</t>
  </si>
  <si>
    <t>i) Applying a slurry coat of neat cement using 2.75 kg/sqm. of cement mixed with water proofing compound conforming to IS. 2645 over the RCC slab including adjoining walls upto 300mm height.</t>
  </si>
  <si>
    <t>ii) Laying brick bats with mortar using broken bricks/brick bats 25 mm to 115mm size with 50% of cement mortar 1:5 (1 cement : 5 coarse sand) mixed with water proofing compound conforming to IS : 2645 over 20 mm thick layer of cement mortar of mix 1:5 (1 cement :5 coarse sand ) mixed with water proofing compound conforming to IS : 2645 to required slope and treating similarly the adjoining walls upto 300 mm height including rounding of junctions of walls and slabs.</t>
  </si>
  <si>
    <t>iii) After two days of proper curing applying a second coat of cement slurry using 2.75kg/ sqm of cement admixed with water proofing compound conforming to IS : 2645.</t>
  </si>
  <si>
    <t>iv) Finishing the surface with 20 mm thick joint less cement mortar of mix 1:4 (1 cement :4 coarse sand) mixed with water proofing compound conforming to IS : 2645 including laying glass fibre cloth of approved quality in top layer of plaster and finally finishing the surface with trowel with neat cement slurry and making pattern of 300x300 mm square 3mm deep.</t>
  </si>
  <si>
    <t>v) The whole terrace so finished shall be flooded with water for a minimum period of two weeks for curing and for final test. All above operations to be done in order:</t>
  </si>
  <si>
    <t>Wall painting with acrylic luxury emulsion (plastic) paint (top most approved branded quality) to give an even shade</t>
  </si>
  <si>
    <t>Painting new exterior surface (two or more coats) with PREMIUM TEXTURED paint as per manufacturer's specifications to give protective and decorative finish including cleaning washing of surface etc. complete with:</t>
  </si>
  <si>
    <t>Applying priming coat on wood work with ready mixed primer.</t>
  </si>
  <si>
    <t>Painting on new work (two or more coats) to give an even shade with:</t>
  </si>
  <si>
    <t>Applying priming coat on steel work with red oxide zinc chromate primer.</t>
  </si>
  <si>
    <t xml:space="preserve">Satin synthetic enamel paint (top most approved branded quality) </t>
  </si>
  <si>
    <t>Diluting chemical emulsion (Chlorpyriphos/ lindane) in water as per manufacturers recommendation and injecting for pre-constructional curative cum preventive anti-termite treatment:(Five year service guarantee bond to be signed by contractor)</t>
  </si>
  <si>
    <t>Surface treatment by spreading emulsion under floor, over the plinth area before laying base concrete @ 5 litres / sqm.</t>
  </si>
  <si>
    <t>FIRE ALARM SYSTEM</t>
  </si>
  <si>
    <t>100 mm dia.</t>
  </si>
  <si>
    <t>.</t>
  </si>
  <si>
    <t>Sets</t>
  </si>
  <si>
    <t>125mm</t>
  </si>
  <si>
    <t>Horizontal</t>
  </si>
  <si>
    <t>D</t>
  </si>
  <si>
    <t>sqm</t>
  </si>
  <si>
    <t>Providing and fixing bright finished brass butt hinges with brass polished MS screws complete:</t>
  </si>
  <si>
    <t>125x85x5.50 mm (Heavy Type)</t>
  </si>
  <si>
    <t>Excavation for all types and sizes of foundations, trenches and drains or for any other purpose including disposal of excavated stuff upto 1.5 m lift and lead upto 50m (at least 5m away from the excavated area), including dressing and leveling of pits.</t>
  </si>
  <si>
    <t>Extra for every additional lift of 1.5 m or part thereof. In all types of soil</t>
  </si>
  <si>
    <t>1.50 TO 3.00</t>
  </si>
  <si>
    <t xml:space="preserve"> 3.00 TO 4.00 </t>
  </si>
  <si>
    <t>Filling from available excavated stuff (Excluding rock) in trenches, plinth, sides of foundation etc. in layers not exceeding 20cm in depth consolidating each deposited layer by ramming and watering with a lead upto 50 M. and lift upto 1.5 M.</t>
  </si>
  <si>
    <t>Providing and filling in plinth with sand/ Crusher dust and hard moorum under floor in layers not exceeding 20cm in depth consolidating each deposited layer by ramming and watering, including dressing etc. complete.</t>
  </si>
  <si>
    <t>Extra rate for lead for every 50m average lead upto 500 m beyond 50 m free lead and 1.5 m free lift:</t>
  </si>
  <si>
    <t>Providing and laying nominal mix cement concrete with crushed stone aggregate using concrete mixer in foundation, plinth and at ground level excluding cost of form work.</t>
  </si>
  <si>
    <t>1:3:6 (1 cement : 3 coarse sand : 6 graded stone aggregate 40mm nominal size).</t>
  </si>
  <si>
    <t>Providing and laying damp proof course (upto 50mm thick) with plain cement concrete 1:2:4 (1 cement : 2 coarse sand : 4 graded crushed stone aggregate 20mm nominal size) including formwork.</t>
  </si>
  <si>
    <t>Providing and laying design mix reinforcement cement concrete with crushed graded stone aggregate 20mm nominal size using batching plant, transit mixer and concrete pump, in all works upto floor five level excluding cost of reinforcement and form work.</t>
  </si>
  <si>
    <t>Providing and placing in position reinforcement for R.C.C. work including straightening, cutting, bending, binding etc. complete as per drawings including cost of binding wire all complete:</t>
  </si>
  <si>
    <t>Providing and fixing formwork including centering, shuttering, strutting, staging, propping bracing etc. complete and including its removal at all levels, for:</t>
  </si>
  <si>
    <t>Foundations, footings, base of columns and plinth beam in any shape and size.</t>
  </si>
  <si>
    <t>Beams, lintels, cantilevers &amp; walls</t>
  </si>
  <si>
    <t>Columns, Pillars, Piers and likes- rectangular or square in shape</t>
  </si>
  <si>
    <t xml:space="preserve">Suspended floors, roofs, access platform, balconies (plain surfaces) and shelves (cast in situ) </t>
  </si>
  <si>
    <t>Stair cases of all types excluding spiral and folded plate type, including risers and landings</t>
  </si>
  <si>
    <t>Providing and fixing stainless steel drain jali of approved make/quality.</t>
  </si>
  <si>
    <t>Providing and fixing gun metal gate valve with C.I. wheel of approved quality (screwed end):</t>
  </si>
  <si>
    <t>25 mm nominal bore</t>
  </si>
  <si>
    <t>40 mm nominal bore</t>
  </si>
  <si>
    <t>Providing, laying and jointing glazed stoneware pipes grade ‘A’ with stiff mixture of cement mortar in the proportion of 1:1 (1 cement : 1 fine sand) including testing of joints etc. complete :</t>
  </si>
  <si>
    <t>150 mm diameter</t>
  </si>
  <si>
    <t>RM</t>
  </si>
  <si>
    <t>25 mm dia</t>
  </si>
  <si>
    <t>Providing and fixing chicken mesh weighting not less than 250 gms/ sqm as per IS : specification in the required width with 10mm long steel nails on vertical and horizontal surface near R.C.C. and brick walls junctions including scaffolding and all lead and lifts etc. complete before plastering upto 10mts in height.</t>
  </si>
  <si>
    <t>6mm thick cement plaster of mix:</t>
  </si>
  <si>
    <t>In Cement mortar 1:3 (1 cement : 3 fine sand)</t>
  </si>
  <si>
    <t>12mm thick cement plaster of mix:</t>
  </si>
  <si>
    <t>In Cement Mortar 1:4 (1 cement : 4 fine sand)</t>
  </si>
  <si>
    <t>18mm thick cement plaster in two coats with under layer of 12mm thick plaster 1:5 (1 cement : 5 fine sand) and top layer of 6mm thick with cement plaster 1:3 (1 cement : 3 fine sand) finished rough with sponge.</t>
  </si>
  <si>
    <t>35 mm. thick (single leaf)</t>
  </si>
  <si>
    <t>Providing and fixing lipping with second class teak wood lipping (25 x 12 mm size) on all edges of shutters.</t>
  </si>
  <si>
    <t>Providing and fixing teak wood moulded beading to doors windows frames including necessary screws and primary coat on exposed surface.</t>
  </si>
  <si>
    <t>50x12mm</t>
  </si>
  <si>
    <t>25 mm thick KOTA stone slab flooring over 20mm (average) thick base of cement mortar 1:4 laid over and jointed with grey cement slurry mixed with pigment to match the shade of the slab including grinding rubbing and polishing etc. complete (Area of slab to be over 0.20 sq.m and upto 0.50 sq.m)</t>
  </si>
  <si>
    <t>15 mm thick Table rubbed polished Granite stone slab in risers and treads of steps skirting dado and pillars laid on 12mm (average) thick base of cement mortar 1:3 (1 cement : 3 coarse sand) and jointed with grey cement slurry including rubbing and polishing etc. complete (single stone is to be used for risers and treads of steps and width of stone for skirting and dado shall be equal to the height of skirting &amp; dado and length of 1.0 m).</t>
  </si>
  <si>
    <t>Providing and laying vitrified floor tiles with double charge/ multi charge printing with water absorption less than 0.5% and conforming to IS : 15622 of approved make in all colours and shades and size mentioned below (+/- 10mm), laid on 20mm thick cement mortar 1:4 (1 cement : 4 coarse sand) including grouting the joints with white cement and matching pigments etc. complete:</t>
  </si>
  <si>
    <t>Size 600x600mm</t>
  </si>
  <si>
    <t>Extra for nosing in Granite stone for treads.</t>
  </si>
  <si>
    <t>metre</t>
  </si>
  <si>
    <t>Providing 40x5mm iron hold fast 40cm long including fixing to frame with 10mm bolts nuts and wooden plug and embedding in Cement Concrete 1:2:4 in blocks of size 30x10x15cm.</t>
  </si>
  <si>
    <t>each</t>
  </si>
  <si>
    <t>Providing and laying rectified ceramic glazed floor tiles 300x300mm conforming to IS : 15622 of approved make, colour, shade laid on 20 mm thick Cement Mortar 1:4 (1 cement : 4 coarse sand) including pointing the joints with white cement mixed with matching pigment etc., complete.</t>
  </si>
  <si>
    <t>In colours such as White, Ivory, Grey, Fume Red Brown,</t>
  </si>
  <si>
    <t>No</t>
  </si>
  <si>
    <t>Nos.</t>
  </si>
  <si>
    <t>Providing and fixing vitreous china wash basin with C.I. brackets, 32 mm C.P. brass waste of standard pattern, including painting of brackets, cutting and making good the walls wherever required :</t>
  </si>
  <si>
    <t>32 mm dia</t>
  </si>
  <si>
    <t>40 mm dia</t>
  </si>
  <si>
    <t>75 mm</t>
  </si>
  <si>
    <t>110 mm</t>
  </si>
  <si>
    <t>c</t>
  </si>
  <si>
    <t>d</t>
  </si>
  <si>
    <t>e</t>
  </si>
  <si>
    <t>f</t>
  </si>
  <si>
    <t>Nahani trap 110x75mm</t>
  </si>
  <si>
    <t>Multi floor trap 110</t>
  </si>
  <si>
    <t>15 mm nominal outer dia .Pipes.</t>
  </si>
  <si>
    <t>20 mm nominal outer dia .Pipes.</t>
  </si>
  <si>
    <t>25 mm nominal outer dia .Pipes.</t>
  </si>
  <si>
    <t>32 mm nominal outer dia .Pipes.</t>
  </si>
  <si>
    <t>Stop cock (concealed) (600gms)</t>
  </si>
  <si>
    <t>Bottle trap set with extension pipes</t>
  </si>
  <si>
    <t>Toilet paper holder</t>
  </si>
  <si>
    <t>Soap dish plate</t>
  </si>
  <si>
    <t>Towel rail (600mm long x 20mm dia)</t>
  </si>
  <si>
    <t>Set</t>
  </si>
  <si>
    <t>Designing, providing and fixing aluminium  frame work made of special aluminium section on building face with M.S. angle iron brackets fixed on RCC structure with S.S. hold fasteners, including providing and fixing two sided structural adhesive tape of appropriate grade (NORTON or equilent), on aluminium sections for fixing aluminium/ glass panel, sealing on periphery of frame work, by providing EPDM gasket, silicon weather sealant between aluminium frame and building structure  including hire charges of double scaffolding complete.</t>
  </si>
  <si>
    <t xml:space="preserve">Each </t>
  </si>
  <si>
    <t>Providing and fixing approved pipe hand rail by welding to iron railing including applying a priming coat of red oxide zinc chromate primer.</t>
  </si>
  <si>
    <t>Providing and fixing in position collapsible steel shutters with vertical channels 20x10x2mm and braced with flat iron diagonals 20x5mm size with top and bottom rails of T-iron 40x40x6mm with 38mm steel pulleys complete with bolts, nuts, locking arrangement stoppers, handles including applying a priming coat of red oxide zinc chromate primer.</t>
  </si>
  <si>
    <t>Providing and fixing bright finished brass tower bolts (barrel type) with brass polished MS screws complete:</t>
  </si>
  <si>
    <t>250x10mm</t>
  </si>
  <si>
    <t>Providing and fixing bright finished brass door handles with brass polished MS screws complete:</t>
  </si>
  <si>
    <t>Providing and fixing bright finished brass sliding door bolt with nuts and brass polished MS screws complete:</t>
  </si>
  <si>
    <t>250x16mm</t>
  </si>
  <si>
    <t>Providing and fixing 150mm bright finished brass floor door stopper with rubber cushion &amp; brass polished MS screws etc complete to suit the shutter thickness.</t>
  </si>
  <si>
    <t>Providing and fixing M.S. grill of approved pattern made of M.S. flats or square or round bars welded to steel frame of windows etc. including applying a priming coat of red oxide zinc chromate primer..</t>
  </si>
  <si>
    <t xml:space="preserve"> Add extra for sunk or raised mouldings in the plaster of paris (Gypsum anhydrous) ceiling</t>
  </si>
  <si>
    <t>Providing and applying 2mm thick ready mix exterior grade putty (Birla wall care, Alltek Superfine W/R of (NCL), J.K. wall putty) on walls to make the surface smooth and even.</t>
  </si>
  <si>
    <t>Crazy marble stone flooring including filling the gaps with white cement marble powder mixture (3 white cement : 1 marble powder) by weight mixed with approved light shade pigment further mixed with white or black or white and black marble chips of sizes from 1mm to 4mm nominal size) in volumetric proportion of 4:7 (4 cement marble powder mix : 7 marble chips) and under layer of 25mm thick cement concrete 1:2:4 (1 cement : 2 coarse sand : 4 graded stone aggregate 12.5 mm nominal size) rubbing, polishing and cement slurry etc. complete :</t>
  </si>
  <si>
    <t>Providing and fixing corrugated fibre glass sheet roofing in any shade/ colour fixed with G.I. ‘J’ hooks, bolts, nuts and washers etc. complete but excluding cost of purlins, rafters, trusses etc. with</t>
  </si>
  <si>
    <t>Providing and laying water proofing treatment in sunken portion of WCs, bathroom, kitchen etc., by applying cement slurry mixed with water proofing cement compound consisting of following applications including surface preparation:i) First layer of slurry of cement @ 0.488 kg/sqm mixed with  water proofing cement compound @ 0.253 kg/sqm. This layer  will be allowed to air cure for 4 hours.ii)  Second layer of slurry of cement @ 0.242 kg/sqm mixed with  water proofing cement compound@ 0.126 kg/sqm. This layer  will be allowed to air cure for 4 hours followed with water  curing for 48 hours. The rate includes treatment and sealing  of all joints, corners, junctions of pipes and masonry with  polymer mixed slurry.</t>
  </si>
  <si>
    <t>Unit</t>
  </si>
  <si>
    <t>Cum</t>
  </si>
  <si>
    <t>a</t>
  </si>
  <si>
    <t>Total</t>
  </si>
  <si>
    <t>b</t>
  </si>
  <si>
    <t>Kg</t>
  </si>
  <si>
    <t>Sqm</t>
  </si>
  <si>
    <t>Rmt</t>
  </si>
  <si>
    <t>Rectangular beams, lintels, cantilevers &amp; Walls.</t>
  </si>
  <si>
    <t>Each</t>
  </si>
  <si>
    <t>Nos</t>
  </si>
  <si>
    <t>WATER SUPPLY &amp; SANITARY</t>
  </si>
  <si>
    <t>No.</t>
  </si>
  <si>
    <t>Quantity</t>
  </si>
  <si>
    <t>For shutter of doors, windows &amp; ventilators including providing and making provision for fixing of fitting wherever required including the cost of PVC/ neoprene gasket required (Fittings shall be paid for separately).</t>
  </si>
  <si>
    <t>Providing and fixing aluminium work for doors, windows, ventilators and partitions made out of extruded aluminium standard sections (main section with minimum 1.5mm thickness) conforming to IS: 733, IS: 1285 mitred and jointed mechanically including aluminium cleats, neoprene weather  tripping gasket beveled edge beading, screws duly fixed in wall/ floor with fixing clips or hold fasteners or bolts and nuts as required aluminium sections shall be anodized transparent or dyed to approved shade according to IS: 1868, minimum anodic coating shall be of grade AC-15. (Glazing and panelling to be paid for separately</t>
  </si>
  <si>
    <t>Providing and fixing glazing in aluminium door, window, ventilator shutters and partitions etc. with PVC/ neoprene gasket etc. complete. (Cost of aluminium snap beading shall be paid in basic item):With float glass panes of 5 mm thickness</t>
  </si>
  <si>
    <t>Extruded section Profile size 48x40 mm.</t>
  </si>
  <si>
    <t>30 mm thick door shutters with styles and rails of size 60x30 mm</t>
  </si>
  <si>
    <t xml:space="preserve">Providing and fixing at all height false ceiling including providing and fixing of frame work made of special sections power pressed from M.S. sheet and galvanised in accordance with zinc coating of grade 350 as per IS : 277 and consisting of angle cleats of size 25mm wide x 1.6mm thick with flanges of 22mm and 37mm at 1200mm centre to centre one flange fixed to the ceiling with dash fastener 12.5mm diax40mm long with 6mm dia bolts to the angle hangers of 25x25x0.55mm of required length, and other end of angle hanger being fixed with nut and bolts to G.I. channels 45x15x0.9mm running at the rate of 1200mm centre to centre to which the ceiling section 0.5mm thick button  wedge of 80mm with tapered flanges of 26mm each having clips of 10.5mm at 450mm centre to centre shall be fixed in a direction perpendicular to G.I. channel with connecting clips made out of 2.64mm diax230mm long G.I. wire at every junction
</t>
  </si>
  <si>
    <t>including fixing the gypsum board with ceiling section and perimeter channels 0.5mm thick 27mm high having flanges of 20mm and 30mm long, the perimeter of ceiling fixed to wall/partition with the help of rawl plugs at 450mm centre to centre with 25mm long drive-all screws @ 230mm interval including jointing and fixing to a flush finish of tapered and square edges of the board with recommended filler, jointing tapes, finisher and two coats of primer suitable for board as per manufactures specification and also including the cost of making openings for light fittings, grills, diffusers, cutouts made with frame of perimeter channels suitably fixed all complete as per drawing and specification and direction of the Engineer in Charge but excluding the cost of painting with :12.37.1 12.5 mm thick tapered edge gypsum board conforming to IS: 2095- Part I.</t>
  </si>
  <si>
    <t>Providing and fixing factory made UPVC door frame made of UPVC profile section having an overall dimension as below (tolerance ± 1mm) with wall thickness 2.0mm ± 0.2mm, corners of the door frame to be jointed with galvanized brackets and stainless steel screws, joints mitred and plastic welded. The hinge side vertical of the frames reinforced by galvanized M.S. tube of size 19 X  9mm and 1mm ± 0.1mm wall thickness and 3 nos. stainless steel hinges fixed to the frame complete as per manufacturers specification and direction of Engineer-in-charge</t>
  </si>
  <si>
    <t>Structural steel work riveted or bolted or welded in built-up sections, trusses and frames work upto a height of 5m above plinth level, including cutting, hoisting, fixing in position and applying a priming coat of red oxide zinc chromate primer</t>
  </si>
  <si>
    <t>Providing and fixing Structural Glazing with using the 17 Micron anodised of approved colour alluminium section as transium, mullium of size 63.5mm x 38.1mm x 2 mm with using 5 mm thick reflective structural glass and fixed with silicone sealant and spacer tap and at corner sealed neoprene foam dust and Air sealed gasket mirred including scaffolding etc.complete with all necessary fitting and fixtures for openable window as per Architectural drawing and as directed by PMC.</t>
  </si>
  <si>
    <t>Providing &amp; fixing standard extruded of Aluminum section with colour Powder Coated strip  of Size 63mm x 38.10mm x 1.2 mm (Jindal Section 2434 @ Wt. 0.6453 kg per fixing as per detail drawing etc. complete as per direction of Engineer-in-Charge.</t>
  </si>
  <si>
    <t>Coloured pigment precast interlock concrete blocks</t>
  </si>
  <si>
    <t>Providing and fixing precast compressed plain cement concrete edge restraint of size 500mmx250mmx60mm of compressive strength of 200kg. per sq.cm manufactured by electro hydraulically operated block machine by excavated trench of 150mm depth etc. complete</t>
  </si>
  <si>
    <t>M-30 (using minimum cement 410 kg/cum concrete)</t>
  </si>
  <si>
    <t>Providing and fixing factory made PVC door shutters of specified thickness made of styles and rails of a UPVC hollow section of specified size 59x24 mm and wall thickness 2 mm ± 0.2 mm with inbuilt edging on both sides. The styles and rails mitred and joined at the corners by means of M.S. galvanised/ plastic brackets of size 75x220 mm having wall thickness 1.0 mm and stainless steel screws</t>
  </si>
  <si>
    <t>Diluting chemical emulsion (Chlorpyriphos/ lindane) in water as per manufacturers recommendation and injecting for pre-constructional curative cum preventive anti-termite treatment:(Five year service guarantee bond to be signed by contractor) Treatment of inside of plinth masonry wall on using diluted chemical emulsion @ 1.5 litre per hole, including drilling 12 mm diameter holes in plinth wall below plinth protection at the intervals of 300 mm and plugging with cement mortar 1 :2 (1 cement : 2 Coarse sand).</t>
  </si>
  <si>
    <t>Providing and filling in position, blown bitumen in expansion joints per cm. depth and per cm width.</t>
  </si>
  <si>
    <t>Providing and fixing aluminium strip 1.60 mm thick on expansion joints with iron screws as per design to match the colour, shade of wall treatment .</t>
  </si>
  <si>
    <t>Extra for additional height every 1m or part thereof where height of staging for formwork exceeds 4.0 m, with adequate bracing, propping etc at all levels, for suspended floor, roof, landing, beam and balcony. (only plan area is to be measured)</t>
  </si>
  <si>
    <t>Supply, erection, testing &amp; commissioning of electrical motor driven main surface mounted  pump suitable for automatic operation of horizontal type  split casing centrifugal type with stainless shaft,CI impeller  with mechanical seal to ensure min. presure of 3.2 Kg/Cm2 at highest delviery point and capable to deliver 2280 LPM at 70 MWC. conforming to IS 1520</t>
  </si>
  <si>
    <t xml:space="preserve">SPRINKLER  PUMP </t>
  </si>
  <si>
    <t xml:space="preserve"> HY DRANT JOCKEY PUMP </t>
  </si>
  <si>
    <t>Supply, erection, testing &amp; commissioning of electrical motor driven main surface mounted  pump suitable for automatic operation of horizontal type multi stage split casing centrifugal type with stainless shaft,bronze impeller  with mechanical seal to ensure min. presure of 3.2 Kg/Cm2 at highest delviery point and capable to deliver 180 LPM at 70 MWC. conforming to IS 1520</t>
  </si>
  <si>
    <t xml:space="preserve"> SPRINKLER JOCKEY PUMP </t>
  </si>
  <si>
    <t xml:space="preserve">BOOSTER PUMP </t>
  </si>
  <si>
    <t>Supply, erection, testing &amp; commissioning of electrical motor driven main pump suitable for automatic operation of horizontal type multi stage split casing centrifugal type with stainless shaft  with mechanical seal to ensure min. presure of 3.2 Kg/Cm2 at highest delviery point and capable to deliver 900 LPM at  32 MWC. conforming to IS 1520</t>
  </si>
  <si>
    <t>Suitable HP squirrel cage induction motor TEFC, synchronous speed of 1500 RPM suitable for operation of 415 Volts,3 Phase 50 Hz, AC with IP 55 Protection for enclosure,horizontal foot mounted type with class-F insulation confirming to IS 325.</t>
  </si>
  <si>
    <t>M.S.Fabricated common base plate coupling,coupling gaurds,foundation bolts etc as required.</t>
  </si>
  <si>
    <t>Suitable cemen concrete foundation duly plastered with anti-vibration pads.</t>
  </si>
  <si>
    <t>Supplying, installing, testing and commissioning  of 150 mm diacast iron foot valve (for pump suction side )</t>
  </si>
  <si>
    <t>Supplying, installing, testing and commissioning  of G.I. Pipes ( for suction side of pumps) confirming to IS 1239,6mm thick, with painting, suitable type of supports, anchor fasteners, bolts nuts ( Galvanised), clamps, "U" bolte, malleable specials such as Reducers,Tees, elbows, flanges. Including cutting, Welding, fixing in / on walls, ceiling by using suitable supports etc, as per drawings. The quoted rate shall also include for chasing / chipping walls, making bore holes in walls / floor and making them good with filler material and finished in cement morter etc. complete.</t>
  </si>
  <si>
    <t xml:space="preserve">200mm nominal dia  </t>
  </si>
  <si>
    <t>150 mm nominal dia</t>
  </si>
  <si>
    <t>100mm nominal dia</t>
  </si>
  <si>
    <t>Supplying, installing, testing and commissioning  of GI. Pipes confirming to IS 1239 Pt - I Heavy grade with painting, suitable type of supports, anchor fasteners, bolts nuts ( Galvanised), clamps, "U" bolte, malleable specials such as Reducers,Tees, elbows, flanges. Including cutting, Welding, fixing in / on walls, ceiling by using suitable supports etc, as per drawings. The quoted rate shall also include for chasing / chipping walls, making bore holes in walls / floor and making them good with filler material and finished in cement morter etc. complete.</t>
  </si>
  <si>
    <t xml:space="preserve">100mm nominal dia  </t>
  </si>
  <si>
    <t xml:space="preserve">80mm nominal dia  </t>
  </si>
  <si>
    <t xml:space="preserve">40mm nominal dia  </t>
  </si>
  <si>
    <t>Supplying, installing, testing and commissioning of C.I. Non-return valves as per IS:5312( PN 20) swing check type with required flanges, nuts, bolts and gaskets etc. complete.</t>
  </si>
  <si>
    <t>200 mm nominal dia</t>
  </si>
  <si>
    <t>100 mm nominal dia</t>
  </si>
  <si>
    <t>80 mm nominal dia</t>
  </si>
  <si>
    <t>Supplying, Installing, testing and commissioning CI butterfly valves as per BS 5155 ( PN 20) slim seal standared lever operated type with required flanges, nuts, bolts etc. complete.The valve shall be fitted with Supervisory switch for monitoring.</t>
  </si>
  <si>
    <t>200mm nominal dia</t>
  </si>
  <si>
    <t>150mm nominal dia</t>
  </si>
  <si>
    <t>Supplying, installing and commissioning C.I.flanged "Y" type Strainer with SS mesh,suitable flanges, nuts, bolts, gaskets etc. complete.</t>
  </si>
  <si>
    <t>80mm  dia</t>
  </si>
  <si>
    <t>100mm dia.</t>
  </si>
  <si>
    <t>150mm dia.</t>
  </si>
  <si>
    <t>200mm dia.</t>
  </si>
  <si>
    <t>Supplying, installing, testing and commissioning of Gun metal chrome finished Ball valves  with fittings of screwed end type.</t>
  </si>
  <si>
    <t>50 mm dia</t>
  </si>
  <si>
    <t>Supply and installation of Pressure switches of suitable range for pumpsets with Ball valves, Fittings like unions / colors / reducers etc.</t>
  </si>
  <si>
    <t>Supply and installation of Pressure gauges of suitable range for pumpsets with Ball valves, siphon, Fittings like unions / colors / reducers etc.</t>
  </si>
  <si>
    <t>Providing, fixing, testing and commissioning of air-cushion  tank (air vessel) 250mm dia. &amp; 1200mm high  with dished top, made of 8 mm thick M.S. sheet and 10 mm thick dished ends with 25mm dia. brass air  release valve (ball type).</t>
  </si>
  <si>
    <t>PRIMING TANK</t>
  </si>
  <si>
    <t>Supply ,installingOne piece moulded HDP / Fibrewater tank For -ve Suction Only having capacity 1000 ltrs. Fitted with necessary accessories .</t>
  </si>
  <si>
    <t>DIESEL ENGINE DRIVEN PUMP</t>
  </si>
  <si>
    <t>Supplying, Installation, Testing and Commissioning of diesel engine driven main fire pump suitable for automatic operation and consisting of following : complete in all respect as required.</t>
  </si>
  <si>
    <t>Horizontal type, multistage, centrifugal pump of cast  iron body and bronze impeller with stainless steel shaft, mechanical seal to ensure a minimum pressure of 3.5 kg/sq.cm. at highest and farthest outlet at specified flow of 2280LPM at 70 metres m. head conforming to IS 1520.</t>
  </si>
  <si>
    <t>Suitable HP, 1800-2400 RPM air cooled with radiator diesel engine conforming to relevant BS &amp; IS standard complete with auto starting mechanism 12/24 Volts electric starting equipment, Diesel Tank, exhaust pipe extended upto 1m. outside pump house duly insulated with 50 mm. thick glass wool with 1.0 mm. thick aluminium sheet cladding, residential silencer, instruments and protection as per specification,  stop solenoid for auto stop in the event of fault with audio indication, painted with post office red colour etc. as reqd.</t>
  </si>
  <si>
    <t>Providing &amp; Fixing of Installation Control Valve with turbine type automatic Alarm Gong to be connected with control valve, drain &amp; test valve and all other necessary components as per manufacturer's specifications complete as required</t>
  </si>
  <si>
    <t>HYDRANT SYSTEM</t>
  </si>
  <si>
    <t>Supplying, installing, testing and commissioning  of GI. Pipes confirming to IS 1239 Pt - I Heavy grade  with painting, suitable type of supports ( Shall be fabricated by M.S. Channel / Angle / Flat for above 50 mm dia), anchor fasteners, bolts nuts, clamps, "U" bolte, malleable specials such as Reducers,Tees, elbows, flanges. Including cutting, Welding, fixing in / on walls, ceiling by using suitable supports etc, as per drawings. The quoted rate shall also include for chasing / chipping walls, making bore holes in walls / floor and making them good with filler material and finished in cement morter etc. complete.</t>
  </si>
  <si>
    <t>Providing, laying, jointing and testing in trenches/Ground the following sizes of GI class `C' (heavy class) pipes conforming to IS:1239 with accessories like fittings including tees, elbows, reducers, flanges, rubber gaskets, G.I. nuts, bolts and washers including excavation in all kind of soil, refilling, ramming, shoring,  removing the excavated surplus material, providing adequate support to the pipe and making good the same complete as required. The rate quoted should be included with anticorrosive treatment with 4 mm thick polymer corrosion resistant tape as per IS 10221, overlap shall be 15mm minimum.Rate shall include for dewatering necessary to execute the work.  Provding PCC pedestals and thurst blocks to the pipes .The pipe shall not be less than 1.0 m below ground level at any point.</t>
  </si>
  <si>
    <t>C I BUTTERFLY VALVE</t>
  </si>
  <si>
    <t>Supplying, Installing, testing and commissioning CI butterfly valves as per BS 5155 ( PN 20) slim seal standared lever operated type with required flanges, nuts, bolts etc. complete.The valves shall be fitted with Supervisory switch for monitoring.</t>
  </si>
  <si>
    <t xml:space="preserve"> 80mm nominal dia</t>
  </si>
  <si>
    <t>INTERNAL HYDRANT &amp; HOSES</t>
  </si>
  <si>
    <t xml:space="preserve"> Supplying, erecting and commissioning of Landing Hydrants comprising of the following in the Fire duct; Single headed hydrant valve as per IS 5290, made of gunmetal with 63 mm dia instantaneous outletof 80 mm dia fanged inelt ,Blank caps , chain and hand wheels etc complete.</t>
  </si>
  <si>
    <t>2 lengths of 15 M long, 63mm dia RRL hose with instataneuos couplings and Hoses shall be stored in side the hose cabinet.</t>
  </si>
  <si>
    <t>Providing &amp; fixing indoor type hose lockable cabinet frames fabricated from 40 x 40 x 5 angle iron sections and 16 gauge MS sheet with full front glass door and locking arrangement, suitable to accommodate landing valves, 15 m long hoses, first-aid hose reel and branch pipe nozzle &amp; fire mans’ axe. The cabinet frame shall be painted with one coat of primer and two or more coats of synthetic enamel paint of approved make and shade of as required (Approx 2.1 m (high) x 0.9 m (wide) x 0.6 m (deep) ).  The item shall be complete of MS housing with front door.(Cost shall be inclusive of providing break glass box containing key for the cabinet along with hammer).</t>
  </si>
  <si>
    <t>1 no. Gun metal short branch pipe with nozzle.</t>
  </si>
  <si>
    <t>Hose reel drum of swinging type with 19mm dia Rubber braided hose of 40M. length with Gate valve ( upstream) and Shut off nozzle, complete.</t>
  </si>
  <si>
    <t>FOUR WAY FIRE BRIGADE INLET</t>
  </si>
  <si>
    <t>Supplying, installing and commissioning of fire brigade Siamese connection of 4 way with 4 nos. 63 mm dia. built - in Gun metal Non- return valves instantaneous coupling type arranged on 150 mm dia. Pipe manifold and connected to wet riser main as well as to Fire water tank. Qouted rate shall be included with C.I. Butterfly valve, C.I. Non-return valve and M.S. cabinet of suitable size with mounting supports etc. complete. Piping to be considered as per the approved route at site.</t>
  </si>
  <si>
    <t>Supplying and Installing fire brigade header of dia 150 mm form main entry for supplying water in water tank piping as per route approved at site.</t>
  </si>
  <si>
    <t xml:space="preserve"> Qouted rate shall be included with C.I. Butterfly valve and M.S. cabinet of suitable size with mounting supports etc. complete.</t>
  </si>
  <si>
    <t>EXTERNAL HYDRANT &amp; HOSES</t>
  </si>
  <si>
    <t>Supplying, installing, testing and commissioning of yard hydrant comprising of the following,</t>
  </si>
  <si>
    <t>Single  headed hydrant valve as per IS 5290, made of gunmetal with 63 mm dia instantaneous out &amp; 80 mm dia fanged inelt inlet,Blank cap , chain and hand wheel etc complete.</t>
  </si>
  <si>
    <t xml:space="preserve">M.S. Hose cabinet stand mouted type fabricated out of M.S. sheet of 16 swg. with glass fronted ( 4mm thick glass with rubber beeding) door and size of the cabinet shall be 600mm x 750 mm x 250 mm Quoted rate shall be includes suitable stand for mounting, all fasteners etc, and cabinet shall be powder coated of approved colour both inside and out side. </t>
  </si>
  <si>
    <t>Supplying and fixing approved make 50mm dia. With automatic air release valve with  unions etc. complete.</t>
  </si>
  <si>
    <t>Designing, providing and fixing Orifice plate made out of stainless stand plate (thickness as per specification) for following size of pipe to reduce pressure upto 3.5 Kg/sqcm complete in all respects.</t>
  </si>
  <si>
    <t>65 mm dia</t>
  </si>
  <si>
    <t>80 mm da</t>
  </si>
  <si>
    <t>Providing and fixing tamper switch on butterfly valve / sluice valve / isolation valve for remote mointing of the valve open / close position.  The tamper switch shall be provided with potential free contact with 2 nos. NONC.  The valve shall also be provided with manual lock &amp; chain arrangement.</t>
  </si>
  <si>
    <t>FIRE EXTINGUISHERS</t>
  </si>
  <si>
    <t>Supplying, installing and commissioning Portable Fire extinguishers of following type &amp; capacity.</t>
  </si>
  <si>
    <t>Dry chemical powder type fire extinguisher of 10 Kgs. Capacity, with initial filling in brand new cylinder with powder coated finish, fitted with Gun metal union, high pressure CO2 gas cartridge, discharge hose, wall mounting bracket etc. complete, confirming to IS:2171.</t>
  </si>
  <si>
    <t>ISI  marked water  (CO2 gas Expelled) type extinguishers 9 litres capacity  with discharge tube, metal cap, 60  grams carbon dioxide cartridge  complete in all respects.</t>
  </si>
  <si>
    <t>Carbon  dioxide type extinguisher with cylinder fully  charged with 4.5  Kgs. capacity.</t>
  </si>
  <si>
    <t>ABC Type fire extinguishers of 5 kgs. capacity.</t>
  </si>
  <si>
    <t>ABC Type fire extinguishers of 10 kgs. capacity.</t>
  </si>
  <si>
    <t>sand bucket filled withdry clean sand</t>
  </si>
  <si>
    <t>Control Panel for Fire pumps.</t>
  </si>
  <si>
    <t>Fabrication,supplying,installation,testing &amp; commissioning of electrical control panel of cubicle construction, floor mounted type,fabricated out of 2 mm,thick CRCA sheet,compartalised with hinged lokable doors,dust and vermin proof,powder coated of approved shades after 7 tank treatment process,cable alley,inter connection,having switchgear and accessories mounting and internal wiring,earth terminals,numbering etc.Complete in all respect,suitable for operation on 415 V,3phase, 50 Hz AC supply with enclosure protection class IP42 as required.</t>
  </si>
  <si>
    <t>Fabricating &amp; Supply, installing, testing and commissioning of compartmentalised common control panel for Electrical motor driven pumps and Diesel engine driven pumps.</t>
  </si>
  <si>
    <t>Star delta starter with over load relay, single phase preventor and indicating lamps with ON / OFF push buttons.</t>
  </si>
  <si>
    <t>1 Set of RYB indicating lamps with individual HRC control fuses.</t>
  </si>
  <si>
    <t xml:space="preserve">As per </t>
  </si>
  <si>
    <t>Main MCCB 250 Amps (TPN) for Incomming Cable</t>
  </si>
  <si>
    <t>75 HP Hydrant Pump Feeder with TP breaker along with Star Delta Starter (1 # 160 Amps MCCB)</t>
  </si>
  <si>
    <t>60 HP Sprinkler Pump Feeder with TP breaker along with Star Delta Starter (1 # 125 Amps MCCB)</t>
  </si>
  <si>
    <t>7.5 HP Jockey / Booster Pump Feeder with TP breaker along with Star Delta Starter (4 # 63 Amps MCB)</t>
  </si>
  <si>
    <t xml:space="preserve">1100 V GRADE POWER / CONTROL CABLES </t>
  </si>
  <si>
    <t>Supplying, laying,  testing &amp; commissioning of FRLS,PVC outer sheateh, steel armoured, aluminium conductor, 1100v grade power cables with glands etc.The cables shall be laid in tray / Hume pipe / in trenches/on walls/ floor etc. as required. For cables laid out door the rate shall include earth excavation providing brick and sand protection, refilling and compacting the earth.The rate shall excludes tray &amp; Hume pipes.The minimum size of the cables shall as mentioned below,</t>
  </si>
  <si>
    <t>3 core 95sq.mm</t>
  </si>
  <si>
    <t>3 core 50 sq.mm</t>
  </si>
  <si>
    <t>3 core 35 sq.mm</t>
  </si>
  <si>
    <t>3 core 10 sq.mm</t>
  </si>
  <si>
    <t>3core 6 sq.mm</t>
  </si>
  <si>
    <t>Supply and laying of control wiring with multicore copper stranded conductor of following sizes PVC insulated.PVC sheathed armoured under ground cable between various sensors and system controller/starter/etc in pump house &amp; outside on surfaces/existing cable tray complete with connections at both end with glands etc as required.</t>
  </si>
  <si>
    <t>2 x 1.5 sq.mm</t>
  </si>
  <si>
    <t>Supplyin and making en termination with brass compression gland &amp; alu lugs for following sizes of PVC insulated,PVC sheathed/XLPE al.conductor cables of 1.1 Kv grade as required.</t>
  </si>
  <si>
    <t>Supplying,installation and testing of earthing station with G.I.plate of 600 mm X 600 mm X 6 mm thk including accessories and providing masonary enclosure with cover plate having locking arrangement and watering pipe including charcol/coke and salt complete as per specification.</t>
  </si>
  <si>
    <t>Providing and fixing 50 mm x 5 mm GI Strip on surfaces or in recess for earth connections as per specifications complete as required.</t>
  </si>
  <si>
    <t>Providing and fixing 25 mm x 5 mm GI Strip on surfaces or in recess for earth connections as per specifications complete as required.</t>
  </si>
  <si>
    <t>Providing and fixing 6 SWG G.I. wire on surface or in recess for loop earthing complete as required.</t>
  </si>
  <si>
    <t>Color : White / or as directed by Architect</t>
  </si>
  <si>
    <t xml:space="preserve">Wall Thickness: </t>
  </si>
  <si>
    <t>2 mm or more for primary walls (visible walls).</t>
  </si>
  <si>
    <t>Frame Dimensions - door</t>
  </si>
  <si>
    <t xml:space="preserve"> Frames : 60mmx 45 mm </t>
  </si>
  <si>
    <t xml:space="preserve">Shutter –  : 39mmX 75 mm </t>
  </si>
  <si>
    <t>Glazing Beads:</t>
  </si>
  <si>
    <t>The glazing bead color should be identical to that of the frames. All glazing beads should be coextruded along with gasket.</t>
  </si>
  <si>
    <t>Gaskets:</t>
  </si>
  <si>
    <t>Gaskets for the frames should be either EPDM or TPV of black or grey color.</t>
  </si>
  <si>
    <t>Glass :</t>
  </si>
  <si>
    <t xml:space="preserve"> 6mm Clear toughened glass thick make of Saint Gobin/AIS/Sejal or HNG Make.      </t>
  </si>
  <si>
    <t>Accessories/Hardware:</t>
  </si>
  <si>
    <t>3D Hinges ,EPC WITH 3 KEYES,epsag rod with handle</t>
  </si>
  <si>
    <t>Silicon Sealant:</t>
  </si>
  <si>
    <t xml:space="preserve">White color Silicon sealant of  Dowcoring /Walker Sikka seal make White color silicon sealant to seal all four side of window frame to protect Water and Insets. </t>
  </si>
  <si>
    <t>White Size 630x450 mm</t>
  </si>
  <si>
    <t>Providing and fixing 15 mm nominal bore Brass bib/stop cock of approved quality and weighting not less than 400 grams):</t>
  </si>
  <si>
    <t>Two way bib cock (800gms)</t>
  </si>
  <si>
    <t>Angle valve for basin mixer and geyser points (450gms</t>
  </si>
  <si>
    <t>Providing and fixing Stainless Steel A ISI 304 (18/8) kitchen sink with drain board as per IS 13983 with C.I. brackets and stainless steel plug 40 mm including painting of fittings and brackets, cutting and making good the walls wherever required :</t>
  </si>
  <si>
    <t xml:space="preserve">  Kitchen sink with drain board</t>
  </si>
  <si>
    <t>510x1040 mm bowl depth 250mm.</t>
  </si>
  <si>
    <t xml:space="preserve">Providing and fixing sand cast iron S&amp;S pipe as per IS: 1729 for soil, waste and vent pipes: </t>
  </si>
  <si>
    <t xml:space="preserve">  Rm</t>
  </si>
  <si>
    <t>75 mm dia.</t>
  </si>
  <si>
    <t xml:space="preserve">Providing and fixing M.S. holder-bat clamps of approved design to Sand Cast iron/cast iron (spun) pipe embedded in and including cement concrete blocks 10x10x10cm of 1:2:4 mix (1 cement : 2 coarse sand : 4 graded stone aggregate 20mm nominal size) including cost of cutting holes and making good the walls etc. </t>
  </si>
  <si>
    <t>(a)</t>
  </si>
  <si>
    <t>For 100 mm dia pipe</t>
  </si>
  <si>
    <t>(b)</t>
  </si>
  <si>
    <t>For 75 mm dia pipe</t>
  </si>
  <si>
    <t>Providing and fixing bend of required degree with access door, insertion rubber washer 3 mm thick, bolts and nuts complete:</t>
  </si>
  <si>
    <t>Providing and fixing plain bend of required degree.</t>
  </si>
  <si>
    <t>Providing and fixing Heel rest sanitary bend</t>
  </si>
  <si>
    <t>Sand Cast Iron S &amp;S as per IS :3989</t>
  </si>
  <si>
    <t>Providing and fixing double equal junction of required degree with access door, insertion rubber washer 3 mm thick, bolts and nuts complete :</t>
  </si>
  <si>
    <t xml:space="preserve">100x100x100 mm </t>
  </si>
  <si>
    <t xml:space="preserve">75x75x75 mm </t>
  </si>
  <si>
    <t>Providing and fixing single equal plain junction of required degree with access door, insertion rubber washer 3mm thick, bolts and nuts complete.</t>
  </si>
  <si>
    <t xml:space="preserve">Providing and fixing single equal plain junction of required degree. </t>
  </si>
  <si>
    <t>75x75x75 mm</t>
  </si>
  <si>
    <t>Providing fixing and push on jointing sand cast iron S&amp;S bend with access door of required degree as per IS: 3989, insertion rubber washer 3 mm thick, bolts and nuts including EPDM rubber gasket complete:.</t>
  </si>
  <si>
    <t xml:space="preserve">100 mm </t>
  </si>
  <si>
    <t xml:space="preserve">75 mm </t>
  </si>
  <si>
    <t>Coupler</t>
  </si>
  <si>
    <t>Single tee with door</t>
  </si>
  <si>
    <t>110x110x110 mm</t>
  </si>
  <si>
    <t>Single tee without door</t>
  </si>
  <si>
    <t>Bend 45°</t>
  </si>
  <si>
    <t>75 mm bend</t>
  </si>
  <si>
    <t>110 mm bend</t>
  </si>
  <si>
    <t>Plain bend</t>
  </si>
  <si>
    <t>Vent covel</t>
  </si>
  <si>
    <t>Access door cap</t>
  </si>
  <si>
    <t>"P" trap 110mmx110mm long</t>
  </si>
  <si>
    <t>Plain reducing Tee 110x75mm</t>
  </si>
  <si>
    <t>Providing and fixing UV stabilized Unplasticised -PVC pipe clips of approved design to Rigid PVC pipes by means of 50x50x50mm hard wood plugs, screwed with M.S. screws of required length including cutting brick work and fixing in cement mortar 1:4 (1 cement : 4 coarse sand) and making good the wall etc. complete.</t>
  </si>
  <si>
    <t>Providing and fixing cast iron grating for gully trap.</t>
  </si>
  <si>
    <t>100x100mm square or round</t>
  </si>
  <si>
    <t>150x150mm square</t>
  </si>
  <si>
    <t>Providing and fixing in position 25mm diameter mosquito proof coupling of approved municipal design.</t>
  </si>
  <si>
    <t>Cutting chases in brick masonry walls for following diameter sand cast iron/ centrifugally cast (spun) iron pipes and making good the same with cement concrete 1:3:6 ( 1 cement : 3 coarse sand :6 graded stone aggregate 12.5 mm nominal size) including necessary plaster and pointing in cement mortar 1:4 (1 cement : 4 coarse sand) :</t>
  </si>
  <si>
    <t>Painting sand cast iron/ centrifugally cast (spun) iron soil, waste vent pipes and fittings with paint of any colour over a coat of primer (of approved quality) for new work :</t>
  </si>
  <si>
    <t>100 mm diameter pipe</t>
  </si>
  <si>
    <t>75 mm diameter pipe</t>
  </si>
  <si>
    <t>Repainting sand cast iron/ centrifugally cast iron (spun) iron, soil, waste, vent pipes and fittings with paint of any colour such as chocolate, grey or buff etc :</t>
  </si>
  <si>
    <t>PN - 16 Pipe, 63 mm OD (SDR - 7.4)</t>
  </si>
  <si>
    <t>PN - 10 Pipe, 160 mm OD (SDR - 11)</t>
  </si>
  <si>
    <t>20 mm nominal outer dia Pipes</t>
  </si>
  <si>
    <t>(c)</t>
  </si>
  <si>
    <t>25 mm nominal outer dia Pipes</t>
  </si>
  <si>
    <t>32 mm nominal outer dia Pipes</t>
  </si>
  <si>
    <t>40 mm nominal outer dia Pipes</t>
  </si>
  <si>
    <t>50 mm nominal outer dia Pipes</t>
  </si>
  <si>
    <t>Providing and laying in trenches G.I. pipes medium class complete with G.I. fittings including excavation of trenches, refilling the same and testing of joints complete:</t>
  </si>
  <si>
    <t>b)</t>
  </si>
  <si>
    <t>80mm</t>
  </si>
  <si>
    <t>Providing and fixing enclosed type water meter (bulk type) conforming to IS : 2373 and tested by Municipal Board complete with bolts, nuts, rubber insertions etc. (The tail pieces if required will be paid separately) :</t>
  </si>
  <si>
    <t>80 mm dia nominal bore</t>
  </si>
  <si>
    <t>32 mm nominal bore.</t>
  </si>
  <si>
    <t>50 mm nominal bore</t>
  </si>
  <si>
    <t>65 mm nominal bore</t>
  </si>
  <si>
    <t>80 mm nominal bore</t>
  </si>
  <si>
    <t>Providing and fixing ball valve (brass) of approved quality, High or low pressure, with plastic floats complete :</t>
  </si>
  <si>
    <t>15 mm nominal bore</t>
  </si>
  <si>
    <t>20 mm nominal bore</t>
  </si>
  <si>
    <t>Providing and fixing gun metal non-return valve of approved quality (screwed end).</t>
  </si>
  <si>
    <t>Vertical</t>
  </si>
  <si>
    <t xml:space="preserve">Inside size 90 x 80 cm and 60 cm deep including C.I. cover with frame (light duty) 455 x 610 mm internal dimensions total weight of cover and frame to be not less than 38 kg (weight of cover 23 kg and weight of frame 15 kg). </t>
  </si>
  <si>
    <t>Inside size 120 x 90 cm and 90 cm deep including C.I. cover with frame (medium duty) 500 mm internal diameter, total weight of cover and frame to be not less than 116 kg (weight of cover 58 kg and weight of frame 58 kg)</t>
  </si>
  <si>
    <t>Extra for depth for manholes</t>
  </si>
  <si>
    <t>Size 90 x 80 cm with F.P.S bricks with class designation 75</t>
  </si>
  <si>
    <t>Metre</t>
  </si>
  <si>
    <t>Size 120 x 90 cm with F.P.S bricks with class designation 75</t>
  </si>
  <si>
    <t>manhole of depth 0.91</t>
  </si>
  <si>
    <t>Providing orange colour safety foot rest of minimum 6mm thick plastic encapsulated as per IS : 10910 on 12mm dia steel bar conforming to IS : 1786 having minium cross section as 23mm x 25mm and over all minium length 263mm and width as 165mm with minium 112mm space between protruded legs having 2mm tread on top surface by ribbing or chequering besides necessary and adequate anchoring projections on tail lenth on 138mm as per standard drawing and suitable to with stand the bend test and chemical resistance test as per specifications and having manufacture's permanent indentification mark to be visible even after fixing, including fixing in manholes with 30x20x15 cm cement concrete block 1:3:6 (1cement :3 coarse sand :6 graded stone aggregate 20 mm nominal size ) complete as per design.</t>
  </si>
  <si>
    <t xml:space="preserve">Providing and fixing in position precast R.C.C. manhole cover and frame L D- 2.5 of required shape and approved quality </t>
  </si>
  <si>
    <t>Rectangular shape 600x450mm internal dimensions</t>
  </si>
  <si>
    <t>Square shape 450mm internal dimensions</t>
  </si>
  <si>
    <t>Circular shape 450mm internal diameter</t>
  </si>
  <si>
    <t>Making connection of drain or sewer line with existing manhole including breaking into and making good the walls, floors with cement concrete 1:2:4 mix (1 cement : 2 coarse sand : 4 graded stone aggregate 20 mm nominal size) cement plastered on both sides with cement mortar 1:3 (1 cement : 3 coarse sand) finished with a floating coat of neat cement and making necessary channels for the drain etc. complete :</t>
  </si>
  <si>
    <t>For pipes 100 to 230 mm diameter</t>
  </si>
  <si>
    <t>For pipes 250 to 300 mm diameter</t>
  </si>
  <si>
    <t>For pipes 350 to 450 mm diameter</t>
  </si>
  <si>
    <t>Providing and fixing M.S holder bat clamp of approved design to sand cast iron/cast iron ( spun pipes) comprising of M.S flat brackets masde of 50 x 5 mm flat of specified shape , projecting 75 mm Outside the wall surface and fixed on wall with 4 no.s , 6 mm dia.expansion hold fasterners including drilling necessary holes in brick wall / CC/RCC surface and the cost of bolts etc. The pipes shall be fixed to the already fixed brackets witj tje help of 30 mm x 1.6 mm galvanised m.S flats of specified shape and of total length 420 mm and shall be fixed with M.S nuts , bolts and washers of size  5 x 6 mm , one bolts on each side of the pipe</t>
  </si>
  <si>
    <t xml:space="preserve">Total bracket length 810 mm of approved shape and design ( for two 100 mm dia pipe ) </t>
  </si>
  <si>
    <t>Lit</t>
  </si>
  <si>
    <t>100 mm diameter</t>
  </si>
  <si>
    <t>200 mm diameter</t>
  </si>
  <si>
    <t>Providing and laying cement concrete 1:5:10 (1 cement : 5 coarse sand : 10 graded stone aggregate 40 mm nominal size) all-round S.W. pipes including bed concrete 150mm thick as per standard design:</t>
  </si>
  <si>
    <t>100 mm diameter S.W. pipe</t>
  </si>
  <si>
    <t>150 mm diameter S.W. pipe</t>
  </si>
  <si>
    <t>200 mm diameter S.W. pipe</t>
  </si>
  <si>
    <t>Providing and laying non-pressure NP2 class (light duty) R.C.C. pipes with collars jointed with stiff mixture of cement mortar in the proportion of 1:2 (1 cement : 2 fine sand) including testing of joints etc. complete.</t>
  </si>
  <si>
    <t>150 mm dia R.C.C. Pipe</t>
  </si>
  <si>
    <t>250 mm dia R.C.C. Pipe</t>
  </si>
  <si>
    <t>Providing and Fixing health faucet complete Health Faucet ABS with Double Lock 1.2 meter Stainless steel flexible hose and wall hook</t>
  </si>
  <si>
    <t>Providing and fixing G.I. pipes complete with G.I. fittings including trenching and refilling etc. (external work).</t>
  </si>
  <si>
    <t xml:space="preserve"> 100mm</t>
  </si>
  <si>
    <t xml:space="preserve"> 150mm</t>
  </si>
  <si>
    <t>Providing and fixing gun metal gate valve with C.I wheel of approved quality.(screwed end).</t>
  </si>
  <si>
    <t>150mm</t>
  </si>
  <si>
    <t xml:space="preserve"> 20mm</t>
  </si>
  <si>
    <t>Providing and fixing ball valve (brass) of approved quality , high or low pressure , with plastic floats complete</t>
  </si>
  <si>
    <t xml:space="preserve"> 50mm</t>
  </si>
  <si>
    <t xml:space="preserve"> 40mm</t>
  </si>
  <si>
    <t xml:space="preserve"> 32mm</t>
  </si>
  <si>
    <t>100 mm</t>
  </si>
  <si>
    <t>Providing, fixing and  testing heavy quality CI Butterfly valve Slim seal type including suitable D table flanges and nuts and bolts etc complete.</t>
  </si>
  <si>
    <t>50mm</t>
  </si>
  <si>
    <t>40mm</t>
  </si>
  <si>
    <t>Providing, fixing and testing heavy quality CI Strainer with SS jali including suitable E table flanges and nuts and bolts etc complete.</t>
  </si>
  <si>
    <t>100mm</t>
  </si>
  <si>
    <t xml:space="preserve"> 80mm</t>
  </si>
  <si>
    <t xml:space="preserve"> 65mm</t>
  </si>
  <si>
    <t>Providing, fixing and  testing heavy quality CI wafer type check valve including suitable E table flanges and nuts and bolts etc complete.</t>
  </si>
  <si>
    <t>Providing &amp; fixing brass  float valves with brass rod and copper float suitable to withstand a pressure 2 kg/sqcm.</t>
  </si>
  <si>
    <t xml:space="preserve"> 75mm n.b</t>
  </si>
  <si>
    <t xml:space="preserve"> 65mm n.b</t>
  </si>
  <si>
    <t>Providing and fixing best Indian make CP brass Auto air release valves with isolation valve fixed on GI lines.</t>
  </si>
  <si>
    <t>15mm n.b air valve with 15mm isolation valve</t>
  </si>
  <si>
    <t>20mm n.b air valve with 20mm isolation valve.</t>
  </si>
  <si>
    <t>25mm n.b air valve with 25mm isolation valve.</t>
  </si>
  <si>
    <t>32mm n.b air valve with 32mm isolation valve.</t>
  </si>
  <si>
    <t>Supplying, testing and commissioning automtic level controller(Hi/Low) in overhead water Fire tank,Domestic and flushing water tanks    as per the dimension of the water tanks     including necessary electical cabling and connection to the pump panel for the given drawings in complete.</t>
  </si>
  <si>
    <t>Providing  and  fixing  in position  cast  iron  rain  water  inlets  with gravel guard and dome type grating specially cast generally conforming to drgs.</t>
  </si>
  <si>
    <t>Inlet for:</t>
  </si>
  <si>
    <t>200mm i/d pipes</t>
  </si>
  <si>
    <t>100mm i/d pipes</t>
  </si>
  <si>
    <t>Providing and fixing cast brass clean out plug with suitable insert keys for opening in brass cap, male threaded joint with G.I. socket caulked to pipe/fitting of H.C.I. or C.I. (L.A.) pipe as required complete in all respects.</t>
  </si>
  <si>
    <t>100 dia pipes</t>
  </si>
  <si>
    <t xml:space="preserve">  75 dia pipes</t>
  </si>
  <si>
    <t>50 O.D. pipes</t>
  </si>
  <si>
    <t>40 O.D. pipes</t>
  </si>
  <si>
    <t>32 O.D. pipes</t>
  </si>
  <si>
    <t>Making core cutting in RCC slabs, beams etc for the following diameters of Pipe</t>
  </si>
  <si>
    <t>150 dia</t>
  </si>
  <si>
    <t>100 dia</t>
  </si>
  <si>
    <t>75 dia</t>
  </si>
  <si>
    <t>Supply, installation, testing and commissioning of monoblock  type  pumps for  Domestic and fushing water ransfer purpose ( 300 lpm @ 50 mtrs head ) ( 1 w + 1s/b = 1set  )</t>
  </si>
  <si>
    <t xml:space="preserve">  Control Panel with autochange over , </t>
  </si>
  <si>
    <t xml:space="preserve"> All accessories required for the  control of system as per control scheme.</t>
  </si>
  <si>
    <t xml:space="preserve"> All interconnection piping as  shown on drawing.</t>
  </si>
  <si>
    <t xml:space="preserve"> Electrical connection to pumps '    from panel using suitable con ductors and earthing of equipment. </t>
  </si>
  <si>
    <t>Including Required valves, foot valves etc..</t>
  </si>
  <si>
    <t xml:space="preserve"> Water Lvl sensers , etc..</t>
  </si>
  <si>
    <t>HVAC WORKS</t>
  </si>
  <si>
    <t>VRF SYSTEM</t>
  </si>
  <si>
    <t>Supply ,Installation, Testing and commissioning of new factory supplied air cooled  VRV / VRF System .Outdoor units including the electrical cabling and control cabling ,interconnecting refnet , copper piping ,the transport and lifting and complete structural frame work plat forms as per site conditions. Supply of variable Refrigerant Flow modular type air-conditioning system complete with indoor &amp; outdoor units with individual corded controller as per the following capacities of the IDU and ODU.Refrigerant used shall be R 410A</t>
  </si>
  <si>
    <t>Outdoor Units</t>
  </si>
  <si>
    <t>Supply, installation, Testing &amp; Commissioning of Modular type outdoor units complete with hermetically sealed inverter scroll type compressors, heat exchanger/condenser coil, microprocessor controller, etc. as per enclosed technical specifications. The outdoor ambient temperature range to be considered shall be 10 deg centigrade to 48 deg centigrade. The unit shall be complete with refnut joints .Any derating of the compressor has to be considered if any.</t>
  </si>
  <si>
    <t>50 HP</t>
  </si>
  <si>
    <t>30 HP</t>
  </si>
  <si>
    <t>36 HP</t>
  </si>
  <si>
    <t>20 HP</t>
  </si>
  <si>
    <t>Indoor Units for above mentioned outdoor unit</t>
  </si>
  <si>
    <t>Supply ,Installation, Testing and commissionig of new factory supplied air cooled Variable Refrigerant Flow/VRV System .INdoor units including the transport and lifting and complete structural frame work plat forms as per site conditions.Indoor units with conpact cooling coil, electronic expansion valve and multispeed fan motor, The blower shall be dynamicaly balanced and designed for silent operation, the filters shall be Plasma and synthetic washable media type arranged for convenient cleaning and replacement, built in drain pump, the drain pan shall be fabricated out of heavy sheet steel insulated with 6mm' expanded polythylene sheet.The Unit should also include the cost of cabling 5 RMT and the socket to be attached to the nearest power point.The cost should also include the cost of flexible connections for the ductable units.</t>
  </si>
  <si>
    <t>6 TR -Ductable type</t>
  </si>
  <si>
    <t>4  TR -Ductable type</t>
  </si>
  <si>
    <t>1.5  TR -Cassette type</t>
  </si>
  <si>
    <t>3.0  TR -Cassette type</t>
  </si>
  <si>
    <t>Wireless Remote controls for all  Ductable units which shall be sleek and self diagnostic type.</t>
  </si>
  <si>
    <t>Simple Central Controller Unit capable of controlling all the Indoor and outdoor units</t>
  </si>
  <si>
    <t>As per the no of outdoor units</t>
  </si>
  <si>
    <t>BMS Controller to control all the Inddor and outdoor units.Should be conbatible with Lonworks/Modbus control.The convertor should be the part of the kit . The system should be complete with all accessories ,Control cabling ,power cablingand controls</t>
  </si>
  <si>
    <t>Ref nut Joints/Branch Distributors for Indoor &amp; Outdoor units.</t>
  </si>
  <si>
    <t>1 No Each for suction line , 1 no each for liquid line ( = 1 set )</t>
  </si>
  <si>
    <t xml:space="preserve">INLINE EXHAUST FANS </t>
  </si>
  <si>
    <t>Supply, installation, testing and commisioning of approved make duct mounted IN-LINE FAN for exhaust air as shown in drawings.Fan shall be complete with motor, mounting flanges, accessories like bird screen, fixed louvers and GI sheet canopy for weather protection as required. Fan shall be suitable for 2.5 inch (65 mm ) static pressure.The complete fan should be with Casing, impeller &amp; motor of appropriate rating.The fan should be  tested for 300 Deg C for 2 hours operation.Test certificate for the same shall be submited.The work shall be inclusive of required cabling from Fan to the power point and from power point to the contol panel.The control pannel shall consist of required starter,contactors and all other provisions required for Auto/Manual,operation through BMS and with operation through Fire alarm control pannel.The above mentioned work also include control cables of required size and rating.The location of Fan and the control panel and route of cable are indicated on the drawing.</t>
  </si>
  <si>
    <t>Fan selection arrangemnt shall be as follows :</t>
  </si>
  <si>
    <t xml:space="preserve">Air Quantity                     </t>
  </si>
  <si>
    <t>CFM</t>
  </si>
  <si>
    <t xml:space="preserve">PROPELLER FANS </t>
  </si>
  <si>
    <t>Supply, installation, testing and commissioning of direct driven PROPELLER FANS for exhaust air as shown in drawings. Each fan shall be complete with permanent split capacitor or shaded pole motor, mounting plate, accessories like wire guard, bird screen and fixed louvers for weather protection as required. All toilet exhaust fans shall be interlocked with fire alarms systems.Quoted price shall be inclusive of required cabling from Fan to the Power point. All toilet exhaust fans shall be interlocked with fire alarm system.</t>
  </si>
  <si>
    <t xml:space="preserve">100 CFM fan </t>
  </si>
  <si>
    <t xml:space="preserve">Treated Fresh Air AHU - Connected to VRF </t>
  </si>
  <si>
    <t>8000 cfm /20 TR for fresh Air</t>
  </si>
  <si>
    <t>Refrigerant Piping for VRF system</t>
  </si>
  <si>
    <t>Refrigerant Piping for VRF system with 19 mm thick Class "O" Nitrile rubber Armaflex Insulation complete with all fittings,flow divertors etc and all accessories to make the installation complete for all the required sizes- suction LINE</t>
  </si>
  <si>
    <t>RMT</t>
  </si>
  <si>
    <t>Refrigerant Piping for VRF system with 19 mm thick Class "O" Nitrile rubber Armaflex Insulation complete with all fittings,flow diverters etc and all accessories to make the installation complete for all the required sizes- Liquid LINE</t>
  </si>
  <si>
    <t>Communication cabling between Outdoor/indoor units in 25 mm rigid PVC conduit complete complete with all accessories and supports</t>
  </si>
  <si>
    <t>Treatment of exposed Piping with Woven Glass cloth , =100gsm,finished in UV treated pigmented epoxy for out door piping as per code.</t>
  </si>
  <si>
    <t xml:space="preserve">UPVC heavy class drain piping of the following diameters of the pipes. The pipes shall be insulated with the Armaflex insulation of 10 mm with Clas "O" type insulation  as per technical specifications.The scope should alsoo include chasing in walls and connecting to the nearest NAHI trap with a "U"Trap  connection </t>
  </si>
  <si>
    <t>32 mm</t>
  </si>
  <si>
    <t>25 mm</t>
  </si>
  <si>
    <t>Fabrication, supply, installation, testing &amp; commissioning of following duct gauges complete with splitter dampers, turning vanes supports etc.as per drawings and technical specifications</t>
  </si>
  <si>
    <t>24 guage galvanized sheet steel</t>
  </si>
  <si>
    <t>Sqmt</t>
  </si>
  <si>
    <t>22 guage galvanized sheet steel</t>
  </si>
  <si>
    <t>20 guage galvanized sheet steel</t>
  </si>
  <si>
    <t>18 guage galvanized sheet steel</t>
  </si>
  <si>
    <t>Supply, installation and testing &amp; commissioning of  fire resistant sheet metal ducts  in accordance with the approved shop drawings and as required by the specifications.Fabricationof  duct gauges complete with splitter dampers, turning vanes supports etc.as per drawings and technical specifications ( FOR KITCHEN VENTILATION ) 1.2mm (18G) galvanized sheet steel</t>
  </si>
  <si>
    <t>Supply, installation, testing  of  90 mimutes fire resistant return Air grilles without volume control dampers accordance with the approved shop drawing.( FOR KITCHEN )</t>
  </si>
  <si>
    <t>VOLUME CONTROL DAMPER</t>
  </si>
  <si>
    <t>Supply, installation and testng of GI construciton Louver dampers within ducts to be provided with suitbale ducts lever and quadrants for manual control of volume of air flow and for proper balalncing of the air distribution system.</t>
  </si>
  <si>
    <t>COLLAR DAMPER</t>
  </si>
  <si>
    <t>MOTORIZED FIRE DAMPER</t>
  </si>
  <si>
    <t>Supply, installation, testing and commissioning of Motorized combined  fire damper complete with control panel , inter connecting wiring at locations shown in approved shop drawings and as per specifications.</t>
  </si>
  <si>
    <t>Fire dampers</t>
  </si>
  <si>
    <t>Control panel and wiring</t>
  </si>
  <si>
    <t>Motor and Actuator</t>
  </si>
  <si>
    <t>S.S.GRILLE</t>
  </si>
  <si>
    <t>Supply, installation, testing  of supply Air grilles accordance with the approved shop drawing and as per technical specification.</t>
  </si>
  <si>
    <t>Supply, installation, testing  of return Air grilles without volume control dampers accordance with the approved shop drawing and as per technicalspecification.</t>
  </si>
  <si>
    <t>Supply, installation, testing and balancing of Powder coated/anodized extruded alumium contruction inlet air louvers with bird screen and volume damper for fresh air as per specifications and approved shop drawings</t>
  </si>
  <si>
    <t>Constant Air flow regulators</t>
  </si>
  <si>
    <t>Supply installation testinf and commissioning of Constant air flow regulators in the TFA duct to maintain a contain flow inside the rooms . The CAR shall nne with Modulation orifices with belows to maintain the required fresh air in the room as per the following CFM requirement.</t>
  </si>
  <si>
    <t>50 CFM</t>
  </si>
  <si>
    <t>75 CFM</t>
  </si>
  <si>
    <t>THERMAL INSULATION FOR DUCTING</t>
  </si>
  <si>
    <t>Supply and installation of 19mm thk Nitrile rubber / Cross linked polythylene (density-40-60 Kg/m3). External thermal insulation on ducts asper the approved specifications. Quoted price shall be inclusive of adhesive, tapes as per technical specificaiton, UV protective coating over exposed ducts.</t>
  </si>
  <si>
    <t>ACOUSTIC LINING OF DUCT</t>
  </si>
  <si>
    <t>Acoustic lining of duct work with 25mm thick Twiga 300 fiberglass stick using shalikote primer hot bitumen and mechanically fastened, covered with RP tissue and 30 G aluminium perforated sheet as per specs.Acoustic lining shall be rigid board</t>
  </si>
  <si>
    <t>ACOUSTIC INSULATION-FOR AHU'S</t>
  </si>
  <si>
    <t>Acoustic insulation in AHUS rooms around AHUs using 50mm thick   rigid board stick using shalikote primer and GI frame work , Insulation to be  covered with 24 G perforated Al. sheet</t>
  </si>
  <si>
    <t>UNDERDECK INSULATION</t>
  </si>
  <si>
    <t xml:space="preserve">Underdeck insulation of the 50 MM THK EXTRUDED POLYSTRENE ( FOMULAR MATRIX ) ALONG WITH ADHESIVE , ANCHOR FASTENERS AND ALL ACCESSORIES TO COMPLETE THE WORK </t>
  </si>
  <si>
    <t>Supply, installation and testing of kitchen exhaust duct insulation as per BS 7346 pt 2 1990 (TO 650 ° C).</t>
  </si>
  <si>
    <t>ELECTRICAL PANELS FOR  VRF UNIT</t>
  </si>
  <si>
    <t>ELECTRICAL PANELS FOR  VRF UNIT (With Required cabling and control cabling as per specification)</t>
  </si>
  <si>
    <t>Supplying chlorpyriphos/ Lindane emulsifiable concentrate of 20% in sealed containers including delivery as specified.</t>
  </si>
  <si>
    <t>Level 4 to 5 mt.</t>
  </si>
  <si>
    <t>Level 5 to 6 mt.</t>
  </si>
  <si>
    <t>Level 6to 7 mt.</t>
  </si>
  <si>
    <t>Brick work with modular fly-ash lime bricks 100mm thick wall (FALG Bricks) confirming to IS:12894-2002 of class designation 35 in superstructure Above plinth and upto floor five level</t>
  </si>
  <si>
    <t>Cement Mortar 1:4 (1 cement : 4 coarse sand)</t>
  </si>
  <si>
    <t>Extra for providing and placing in position hopping 25x1.60 mm or 2 Nos 6mm dia MS bars reinforcement at every third course of half brick masonry.</t>
  </si>
  <si>
    <t>Providing and fixing in position doors, windows and ventilators frames made of cold rolled pressed steel sheet framed profiles made from commercial M.S. Sheets conforming to I.S. 513 of 1973 and as per general specifications of I.S 4351 including hinges jamb, lock jamb, steel butt hinges, base tie, joints mitred and welded with 10cm long legs of size 15x3mm M.S. flat, embedded in cement concrete blocks 15x10x10cm size of grade M-10 or rawl plugs and screws or with fixing clips or with bolts and nuts including neatly compacted filling M-10 cement concrete in profile section applying a priming coat of red oxide zinc chromate primer.</t>
  </si>
  <si>
    <t>Single rebate 100mmx50mm size, 1.6mm thick sheet.</t>
  </si>
  <si>
    <t>Providing and laying ceramic ANTISKID floor tiles 600x600mm conforming to IS : 15622 of approved make, colour, shade laid on 20 mm thick Cement Mortar 1:4 (1 cement : 4 coarse sand) including pointing the joints with white cement mixed with matching pigment etc., complete.</t>
  </si>
  <si>
    <t>Providing and fixing exterior grade type &amp; phenoformaldehyde bound flush door shutters decorative type, core of block board construction with frame of first class hard wood and well matched  approved veneering with vertical grains or cross bands and face veneers on both faces with grooves of shutters excluding hinges.</t>
  </si>
  <si>
    <t>Provding and fixing of aluminium door locks including all screws.</t>
  </si>
  <si>
    <t xml:space="preserve"> Providing and fixing vitreous china water closet (European type W.C. pan) with white ISI marked plastic seat and lid, 10 litre low level white P.V.C. flushing cistern (same colour), conforming to IS : 7231, with all fittings and fixtures complete including cutting and making good the walls and floors wherever required :  </t>
  </si>
  <si>
    <t>Coloured wall hung type</t>
  </si>
  <si>
    <t>Providing  and fixing  Sensor type Concealed Type Flushing Valve for Urinal Complete Set with Installation Box with Control Cock including connecting spreader   for individual urinals complete in all respects including cutting and making good the walls  where ever required.</t>
  </si>
  <si>
    <t>Providing and constructing brick masonry road gully chamber 50x45x60 cm with well burntmodular fly-ash lime bricks (FALG Bricks) crushing strength not less than 35kg/cm² in cement mortar 1:4 (1 cement : 4 coarse sand) including 500x450 mm precast R.C.C. horizontal grating with frame complete as per standard design :</t>
  </si>
  <si>
    <t>Providing and placing on terrace (at all levels) polyethylene water storage tank ISI marked with cover and suitable locking
arrangement and making necessary holes for inlet, outlet and overflow pipes but without fittings and the base support for tank.</t>
  </si>
  <si>
    <t xml:space="preserve"> Required cabling with terminations etc ( approx 35 m ) to On and OFF the pumps as per the water lvl indications in the over head tank </t>
  </si>
  <si>
    <t>Road Work</t>
  </si>
  <si>
    <t>Construction of embankment / sub grade with Material Obtained from Borrow Pits (Construction of embankment with approved material/selected soil having C.B.R. &gt; 5 (unless specified otherwise in the contract) obtained from borrow pits with all lifts and leads, transporting to site, spreading, grading to required slope and compacting to meet requirement of table 300-2)</t>
  </si>
  <si>
    <t xml:space="preserve">Construction of granular sub-base by providing close graded Material, carriage of mixed Material to work site, spreading in uniform layers with motor grader on prepared surface watering, rolling and compacting with vibratory power roller at OMC to achieve the desired density, complete as per clause 401 </t>
  </si>
  <si>
    <t xml:space="preserve">By Mix in place method </t>
  </si>
  <si>
    <t>Disintegrated rock i.e. moorum having CBR value not less than 20 and P.I. and L.L. not more than 6 and 20 respectively.</t>
  </si>
  <si>
    <t>Dry Lean Cement Concrete Sub- base (Construction of dry lean cement concrete Sub- base over a prepared sub-grade with coarse and fine aggregate conforming to IS: 383, the size of coarse aggregate not exceeding 25 mm, aggregate cement ratio not to exceed 15:1, aggregate gradation after blending to be as per table 600-1, cement content not to be less than 150 kg/ cum, optimum moisture content to be determined during trial length construction, concrete strength not to be less than 10 Mpa at 7 days, mixed in a batching plant, transported to site, laid with a paver with electronic sensor, compacting with 8-10 tonnes vibratory roller, finishing and curing.)</t>
  </si>
  <si>
    <t>Cement Concrete Pavement (Construction of un-reinforced, dowel jointed, plain cement concrete pavement over a prepared sub base with 43 grade cement @ 400 kg per cum, coarse and fine aggregate conforming to IS 383, maximum size of coarse aggregate not exceeding 25 mm, mixed in a batching and mixing plant as per approved mix design, transported to site, laid with a fixed form or slip form paver, spread, compacted and finished in a continuous operation including provision of contraction, expansion, construction and longitudinal joints, joint filler, separation membrane, sealant primer, joint sealant, debonding strip, dowel bar, tie rod, admixtures as approved, curing compound, finishing to lines and grades as per drawing)</t>
  </si>
  <si>
    <t>Cast in Situ Cement Concrete M20 kerb (Construction of cement concrete kerb with top and bottom width 115 and 165 mm respectively, 250 mm high in M 20 grade PCC on M-10 grade foundation 150 mm thick, foundation having 50 mm projection beyond kerb stone, kerb stone laid with kerb laying machine, foundation concrete laid manually, all complete as per clause 408)</t>
  </si>
  <si>
    <t>Precast interlocking concrete paver blocks:Providing &amp; laying factory made confirm technical specification of Bureau of Indian Standards 15658 of 2006 of heavy duty pavers resulting in consistent and uniform quality, rubber moulded, white cement based , pigmented block lacquer coating and cured through drying process mechanically vibrated and compacted precast interlocking premium concrete paver blocks in M40 grade , 60mm thickness of approved size, design and colour with providing and laying in position over 40 mm thick average complete coarse sand bed with joints of 3mm thick filled by fine sand including leveling with surface vibrator, temping and sweeping etc. complete. Coloured pigment precast interlock concrete blocks.</t>
  </si>
  <si>
    <t>Providing, Supplying and fixing of Prefabricated (Factory made ) door with all hardware, glass and gasket In all respect of  fixed type doors as per Drawing given by Architect/Eng. Incharge. fabricated from Unplasticized Polyvinyl Chloride (Upvc) Profiles  all four side Partitions should be welded 45 Degrees and welding corner finish from machine, Brush seals should use along with entire length of Partition for protection against dust and water ,All profile should reinforced by G.I. “C” and rectangular section of Minimum wall thickness of 1.5mm to shore any type of Impact resistance Profile should of the following specifications:</t>
  </si>
  <si>
    <t>BILL OF QUANTITY</t>
  </si>
  <si>
    <t>Description of Items</t>
  </si>
  <si>
    <t xml:space="preserve">Providing and fixing aluminium composite panels in approved panel sizes, thickness and shape on aluminium frame work on face of building. (Frame to be paid for separately)
4mm thick
</t>
  </si>
  <si>
    <t>Providing and fixing 15 mm nominal bore C.P. brass fittings of approved make and conforming to IS:8931 including C.P. brass extension if required:</t>
  </si>
  <si>
    <t xml:space="preserve">Total bracket length1040 mm of approved shape and design( for three 100 mm dia pipe ) </t>
  </si>
  <si>
    <t xml:space="preserve">Total bracket length 580 mm of approved shape and design( for single 100 mm dia pipe ) </t>
  </si>
  <si>
    <t>Sl. No.</t>
  </si>
  <si>
    <t>Amount in Figures ( In INR)</t>
  </si>
  <si>
    <t>Amount in  Words ( In INR)</t>
  </si>
  <si>
    <t>A</t>
  </si>
  <si>
    <t>Civil Work</t>
  </si>
  <si>
    <t>B</t>
  </si>
  <si>
    <t>C</t>
  </si>
  <si>
    <t>Electrical Works</t>
  </si>
  <si>
    <t>E</t>
  </si>
  <si>
    <t>HVAC Works</t>
  </si>
  <si>
    <t>630A, 35kA, 3P, VCB , draw out type breaker-2 nos.</t>
  </si>
  <si>
    <t>630/5 CTs - 20VA,CL 0.5</t>
  </si>
  <si>
    <t>630/5 CTs - 20VA,CL 5P20</t>
  </si>
  <si>
    <t>630/5 CTs - 40VA,CL PS</t>
  </si>
  <si>
    <t>11kV/1.732, 110V/1.732 PTs - 150VA ,CL 1.0- 2 nos.</t>
  </si>
  <si>
    <t>set</t>
  </si>
  <si>
    <t>a)</t>
  </si>
  <si>
    <t>Copper srtip ( 25 x 5mm )</t>
  </si>
  <si>
    <t>GI strip ( 25x 6mm )</t>
  </si>
  <si>
    <t>c)</t>
  </si>
  <si>
    <t>d)</t>
  </si>
  <si>
    <t xml:space="preserve">6 SWG GI wire </t>
  </si>
  <si>
    <t>INCOMING</t>
  </si>
  <si>
    <t>All ACB shode be SCADA enble</t>
  </si>
  <si>
    <t>1250A, 4P, 35kA, ACB, EDO - 2nos.</t>
  </si>
  <si>
    <t>Buscoupler</t>
  </si>
  <si>
    <t>2000A, 4P, 35kA, ACB, EDO - 1no.</t>
  </si>
  <si>
    <t>OUTGOINGS</t>
  </si>
  <si>
    <t>1250A, 4P, 35kA, ATS - 1no.</t>
  </si>
  <si>
    <t>630A, 3P, 35kA, MCCB, - 1no. ( APFC panel )</t>
  </si>
  <si>
    <t xml:space="preserve"> 160A, 4P, 35kA, MCCB - 1no.( PWR )</t>
  </si>
  <si>
    <t>315A, 4P, 35kA, MCCB - 1no ( LTG )</t>
  </si>
  <si>
    <t>800A, 4P, 35kA, ACB ,EDO - 1no.( AC panel )</t>
  </si>
  <si>
    <t>100A, 4P, 35kA, MCCB - 1no. ( Emergency panel )</t>
  </si>
  <si>
    <t>100A, 4P, 35kA, MCCB - 1no. (Lift panel)</t>
  </si>
  <si>
    <t>500A, 4P, 35kA, MCCB - 1no. (UPS panel)</t>
  </si>
  <si>
    <t>630A, 4P, 35kA, MCCB - 1nos.(spare)</t>
  </si>
  <si>
    <t>400A, 4P, 35kA, MCCB - 2nos.(spare)</t>
  </si>
  <si>
    <t>125A, 4P, 35kA, MCCB - 2nos.(spare)</t>
  </si>
  <si>
    <t>630A, 4P, 35kA, MCCB  - 1no.</t>
  </si>
  <si>
    <t>125A, 4P, 35kA, MCCB - 7nos.</t>
  </si>
  <si>
    <t>63A, 4P, 35kA, MCB - 2nos.</t>
  </si>
  <si>
    <t>40A, 4P, 35kA, MCB - 1nos.</t>
  </si>
  <si>
    <t>12 STEP P.F.Relay - 1nos.</t>
  </si>
  <si>
    <t>50kVAR Capacitor bank -7nos.</t>
  </si>
  <si>
    <t>10kVAR Capacitor bank -2nos.</t>
  </si>
  <si>
    <t>5kVAR Capacitor bank -1nos.</t>
  </si>
  <si>
    <t>EMERGENCY PANEL</t>
  </si>
  <si>
    <t>100A, 4P, 35kA, MCCB - 1no.</t>
  </si>
  <si>
    <t>SUB OUTGOING</t>
  </si>
  <si>
    <t>40A, 4P, MCB - 06nos.</t>
  </si>
  <si>
    <t>32A, 4P, MCB - 2nos.</t>
  </si>
  <si>
    <t>800A, 4P, 35kA, ACB, EDO - 1no.</t>
  </si>
  <si>
    <t>160A, 4P, 35kA, MCCB+ELCB - 3nos.</t>
  </si>
  <si>
    <t>125A, 4P, 35kA, MCCB +ELCB- 8nos.</t>
  </si>
  <si>
    <t>100A, 4P, 35kA, MCCB +ELCB- 4nos.</t>
  </si>
  <si>
    <t>63A, 4P, MCB - 2no.</t>
  </si>
  <si>
    <t>125/160A, 4P, 35kA, MCCB - 3nos. Spare</t>
  </si>
  <si>
    <t>63A, 4P, MCB - 5nos spare</t>
  </si>
  <si>
    <t>e)</t>
  </si>
  <si>
    <t>400A, 4P, 35kA, MCCB - 1no.</t>
  </si>
  <si>
    <t>100A, 4P, 35kA, MCCB+ELCB - 4nos.</t>
  </si>
  <si>
    <t>50A, 4P, MCB - 2nos</t>
  </si>
  <si>
    <t>40A, 4P, MCB - 2nos.</t>
  </si>
  <si>
    <t>f)</t>
  </si>
  <si>
    <t>160A, 4P, 35kA, MCCB - 1no.</t>
  </si>
  <si>
    <t>100A, 4P, MCCB - 4nos</t>
  </si>
  <si>
    <t>40A, 4P, MCB - 1no.</t>
  </si>
  <si>
    <t>g)</t>
  </si>
  <si>
    <t>500A, 4P, 35kA, MCCB - 1no.</t>
  </si>
  <si>
    <t>125A, 4P, 35kA, MCCB - 4 Nos.</t>
  </si>
  <si>
    <t>40A, 4P, MCB - 4nos.</t>
  </si>
  <si>
    <t>125A, 4P, 35kA, MCCB - 2Nos. Spare</t>
  </si>
  <si>
    <t>h)</t>
  </si>
  <si>
    <t>63A, 4P, 25kA, MCCB - 1no.</t>
  </si>
  <si>
    <t>63A, 4P, 10kA, ELMCB - 4nos.</t>
  </si>
  <si>
    <t>16A, DP, 10kA, ELMCB - 4nos.</t>
  </si>
  <si>
    <t>10A, DP, 10kA, ELMCB - 1nos.</t>
  </si>
  <si>
    <t>i)</t>
  </si>
  <si>
    <t>FLOOR PANEL FOR LTG</t>
  </si>
  <si>
    <t>100A, 4P, 25kA, MCCB - 1no.</t>
  </si>
  <si>
    <t>j)</t>
  </si>
  <si>
    <t>FLOOR PANEL FOR POWER</t>
  </si>
  <si>
    <t>40A, 4P, MCB - 4nos</t>
  </si>
  <si>
    <t>32A, 4P, MCB - 2nos</t>
  </si>
  <si>
    <t>I)</t>
  </si>
  <si>
    <t>FLOOR PANEL FOR AC</t>
  </si>
  <si>
    <t>40A, 4P, MCB - 1nos</t>
  </si>
  <si>
    <t>32A, DP, MCB - 4nos</t>
  </si>
  <si>
    <t>32A, DP, MCB - 2nos</t>
  </si>
  <si>
    <t xml:space="preserve">500 A 4P MCCB in suitable power coated Enclosure with Rotary handle </t>
  </si>
  <si>
    <t xml:space="preserve">160 A 4P MCCB in suitable power coated Enclosure with Rotary handle </t>
  </si>
  <si>
    <t>k)</t>
  </si>
  <si>
    <t xml:space="preserve">100 A 4P MCCB in suitable power coated Enclosure with Rotary handle </t>
  </si>
  <si>
    <t>l)</t>
  </si>
  <si>
    <t xml:space="preserve">63 A 4P MCB in suitable power coated Enclosure  </t>
  </si>
  <si>
    <t>m)</t>
  </si>
  <si>
    <t xml:space="preserve">40 A 4P MCB in suitable power coated Enclosure  </t>
  </si>
  <si>
    <t>n)</t>
  </si>
  <si>
    <t xml:space="preserve">32 A 4P MCB in suitable power coated Enclosure </t>
  </si>
  <si>
    <t>o)</t>
  </si>
  <si>
    <t xml:space="preserve">25 A 4P MCB in suitable power coated Enclosure </t>
  </si>
  <si>
    <t>q)</t>
  </si>
  <si>
    <t xml:space="preserve">20 A DP MCB in suitable power coated Enclosure  </t>
  </si>
  <si>
    <t>r)</t>
  </si>
  <si>
    <t xml:space="preserve">16 A SP MCB in suitable power coated Enclosure </t>
  </si>
  <si>
    <t>s)</t>
  </si>
  <si>
    <t xml:space="preserve">10 A SP MCB in suitable power coated Enclosure  </t>
  </si>
  <si>
    <t>Lighting / Power / UPS / AC Distribution Board as specified:</t>
  </si>
  <si>
    <t xml:space="preserve"> Double Door</t>
  </si>
  <si>
    <t xml:space="preserve"> 8 Way TPN DB (Lighting D.B+OUTDOOR D.B)  comprising of </t>
  </si>
  <si>
    <t xml:space="preserve">Incomer : </t>
  </si>
  <si>
    <t>40A, 4P, 10kA, MCB - 1no.</t>
  </si>
  <si>
    <t>Outgoing :</t>
  </si>
  <si>
    <t>40A, DP, 100mA, ELMCB - 3nos.</t>
  </si>
  <si>
    <t>6/10A, SP, 10kA, MCB - 18nos.</t>
  </si>
  <si>
    <t xml:space="preserve">8 Way TPN DB (Power D.B)  comprising of </t>
  </si>
  <si>
    <t xml:space="preserve">8 Way TPN DB (U.P.S D.B)  comprising of </t>
  </si>
  <si>
    <t>32A, 4P, 10kA, MCB - 1no.</t>
  </si>
  <si>
    <t>25A, DP, 100mA, ELMCB - 3nos.</t>
  </si>
  <si>
    <t xml:space="preserve">8 Way TPN DB (A.C D.B)  comprising of </t>
  </si>
  <si>
    <t xml:space="preserve">8 Way SPN DB (ELDB)  comprising of </t>
  </si>
  <si>
    <t>32A, 2P, 10kA, MCB - 1no.</t>
  </si>
  <si>
    <t>25A, DP, 30mA, ELCB - 1nos.</t>
  </si>
  <si>
    <t>6A, SP, 10kA, MCB - 6nos.</t>
  </si>
  <si>
    <t>Alumunium XLPE cables</t>
  </si>
  <si>
    <t>3.5 x 400 sq. mm.</t>
  </si>
  <si>
    <t>ii)</t>
  </si>
  <si>
    <t>3.5 x 300 sq. mm.</t>
  </si>
  <si>
    <t>iii)</t>
  </si>
  <si>
    <t>3.5 x 240 sq. mm.</t>
  </si>
  <si>
    <t>iv)</t>
  </si>
  <si>
    <t>3.5 x 185 sq. mm.</t>
  </si>
  <si>
    <t>v)</t>
  </si>
  <si>
    <t>3.5 x 150 sq. mm.</t>
  </si>
  <si>
    <t>vi)</t>
  </si>
  <si>
    <t>3.5 x 120 sq. mm.</t>
  </si>
  <si>
    <t>vii)</t>
  </si>
  <si>
    <t>3.5 x 95 sqmm</t>
  </si>
  <si>
    <t>viii)</t>
  </si>
  <si>
    <t>3.5 x  70 sqmm</t>
  </si>
  <si>
    <t>ix)</t>
  </si>
  <si>
    <t>3.5 x 50 sqmm</t>
  </si>
  <si>
    <t>Copper XLPE cables</t>
  </si>
  <si>
    <t>4C x 16 sqmm</t>
  </si>
  <si>
    <t>4C x 10 sqmm</t>
  </si>
  <si>
    <t>4C x 6 sqmm</t>
  </si>
  <si>
    <t>4Cx 4 sqmm</t>
  </si>
  <si>
    <t>4C  x 2.5 sqmm</t>
  </si>
  <si>
    <t>3.5C x 16 sqmm</t>
  </si>
  <si>
    <t>3.5C x 10 sqmm</t>
  </si>
  <si>
    <t>3.5C x 6 sqmm</t>
  </si>
  <si>
    <t>3.5C x 4 sqmm</t>
  </si>
  <si>
    <t>x)</t>
  </si>
  <si>
    <t>3.5C x 2.5 sqmm</t>
  </si>
  <si>
    <t>xi)</t>
  </si>
  <si>
    <t>3.5 C x 1.5 sqmm</t>
  </si>
  <si>
    <t>Supplying and making end termination with brass compression gland and aluminum lugs for following size armoured aluminum conductor power cable of 1.1 KV grade as required.</t>
  </si>
  <si>
    <t>3½ X 400 sq. mm</t>
  </si>
  <si>
    <t>3½ X 300 sq. mm</t>
  </si>
  <si>
    <t>3½ X 240 sq. mm</t>
  </si>
  <si>
    <t>3½ X 185 sq. mm</t>
  </si>
  <si>
    <t>3½ X 150 sq. mm</t>
  </si>
  <si>
    <t>3½ X 120 sq. mm</t>
  </si>
  <si>
    <t>3½ X 95 sq. mm</t>
  </si>
  <si>
    <t>3½ X 70 sq. mm</t>
  </si>
  <si>
    <t>3½ X 50 sq. mm</t>
  </si>
  <si>
    <t>p)</t>
  </si>
  <si>
    <t>3C x 16 sqmm</t>
  </si>
  <si>
    <t>3C x 10 sqmm</t>
  </si>
  <si>
    <t>3C x 6 sqmm</t>
  </si>
  <si>
    <t>t)</t>
  </si>
  <si>
    <t>3C x 4 sqmm</t>
  </si>
  <si>
    <t>u)</t>
  </si>
  <si>
    <t>3C x 2.5 sqmm</t>
  </si>
  <si>
    <t>3C x 1.5 sqmm</t>
  </si>
  <si>
    <t>1 NOS # 600 X 50 X 2 mm thickness trays</t>
  </si>
  <si>
    <t>1 NOS # 450 X 50 X 2 mm thickness trays</t>
  </si>
  <si>
    <t>1 NOS # 300 X 50 X 1.6 mm thickness trays</t>
  </si>
  <si>
    <t>1 NOS # 200 X 50 X 1.6 mm thickness trays</t>
  </si>
  <si>
    <t>1 NOS # 150 X 50 X 1.6 mm thickness trays</t>
  </si>
  <si>
    <t>Excavation in all types of soil murrum, hard rock etc.. for making trench of depth 1200mm &amp; width as required for laying of HT/LTcables complete with sand cushioning of 75 mm depth above and below the cable and thereafter covering the same with buried</t>
  </si>
  <si>
    <t>Primary point controlled by SPMCB</t>
  </si>
  <si>
    <t>5/6 Amp independent switch-socket point</t>
  </si>
  <si>
    <t>Exhaust fan</t>
  </si>
  <si>
    <t>Secondary point controlled by 6A switch</t>
  </si>
  <si>
    <t>Secondary point controlled by SPMCB</t>
  </si>
  <si>
    <t>50 mm</t>
  </si>
  <si>
    <t>3C x 6 sq.mm.</t>
  </si>
  <si>
    <t>4C x 6 sq.mm.</t>
  </si>
  <si>
    <t>Job</t>
  </si>
  <si>
    <t>1x36W FTL, Surface/pendant mounting FTL industrial luminaire (CAT. NO. BCIR 136 MAKE:- BAJAJ OR EQUIVALENT))</t>
  </si>
  <si>
    <t>2x36W CFL, Recess mounted indirect light luminaire. (CAT. NO. BCLA 2X36 CFL SP MAKE:- BAJAJ OR EQUIVALENT))</t>
  </si>
  <si>
    <t>1X26W CFL, Recess floor mounted polyester powder coated die-cast aluminium housing. (CAT.NO. BEWOL 126 CFL MAKE:- BAJAJ OR EQUIVALENT)</t>
  </si>
  <si>
    <t>Recess mounted 7x1W/7x3W LED spot luminaire in cast aluminium housing with eye ball swiwel arrangement. ( CAT.NO. BG SL 07 01/03 NB/WB RGB MAKE:- BAJAJ OR EQUIVALENT))</t>
  </si>
  <si>
    <t>1X11W CFL, Recess mounted low glare mirror optics luminaire. (CAT. NO. WVP 50111 MAKE:- WIPRO OR EQUIVALENT) )</t>
  </si>
  <si>
    <t>Recess / surface mounted 4nos.70W Metal Hallide downlighter (CAT NO. GCH35470  MAKE:- WIPRO OR EQUIVALENT))</t>
  </si>
  <si>
    <t>2x18W CFL, Semi recessed mounting luminare. (CAT. NO. CNRL 141820-00 745 PRATICA MAKE:- DISANO OR EQUIVALENT) )</t>
  </si>
  <si>
    <t>Exit light with 1x11W CFL maintained 3hrs. backup, SLA recharging battery. (CAT. NO. PEL 111E/M/A (R) MAKE:- PROLITE OR EQUIVALENT) )</t>
  </si>
  <si>
    <t>1x13W CFL, Surface  mounted light. (CAT. NO. BEPL 113 MAKE:- BAJAJ OR EQUIVALENT) )</t>
  </si>
  <si>
    <t>2x11W CFL , area lighting with opal glass diffuser.(CAT NO. BEOWL 211  MAKE:- BAJAJ OR EQUIVALENT))</t>
  </si>
  <si>
    <t>1x18W PL, Bollard Luminaire (CAT. NO. HCS360 1xPL-C 18  MAKE:- PHILIPS OR EQUIVALENT))</t>
  </si>
  <si>
    <t>1x150W CDM-TT post  top luminare with 2.5-3M HT pole. (CAT. NO. HPS360 1xCDM-TT 150  MAKE:- PHILIPS OR EQUIVALENT))</t>
  </si>
  <si>
    <t>1x150W landscape lighting luminare. (CAT NO BESBL 150 DH MAKE:-BAJAJ )</t>
  </si>
  <si>
    <t>75 (3 x 25) sq.mm Cu strip</t>
  </si>
  <si>
    <t>Protection sheath</t>
  </si>
  <si>
    <t>DC Tape Clip</t>
  </si>
  <si>
    <t>Maintenance Free earthing System shall include 'Earth gel 10kg kit, '50 x 0.5 mm Copper Earth Strip, 'Copper Bounded Ground
Rod (4'x5/8" dia) , 'Earth Rod Clamp, 'Terec Earthing system</t>
  </si>
  <si>
    <t xml:space="preserve">Supply, laying, fixing telephone jelly filled armoured cable with 0.5mm dia in PVC concealed or recessed conduit complete with all accessories junction box fixing arrangements supports etc..  
</t>
  </si>
  <si>
    <t>10 pair Cat 6 cable</t>
  </si>
  <si>
    <t>20 pair Cat 6 cable</t>
  </si>
  <si>
    <t>50 pair Cat 6 cable</t>
  </si>
  <si>
    <t>10 pair tel. tag block</t>
  </si>
  <si>
    <t>20 pair tel. tag block</t>
  </si>
  <si>
    <t>50 pair tel. tag block</t>
  </si>
  <si>
    <t>Supply, erecting of rosette box RJ type bakelite box with LED connection dualy connected with all accessories.</t>
  </si>
  <si>
    <t>12 port patch panel</t>
  </si>
  <si>
    <t>24 port patch panel</t>
  </si>
  <si>
    <t xml:space="preserve"> i)Analogue addressable FACP with  all in-built modules &amp; displays.</t>
  </si>
  <si>
    <t>ii)Battery and battery charger.</t>
  </si>
  <si>
    <t>iii)Public address microphone  primary amplifier, section switches, talk-back features etc..</t>
  </si>
  <si>
    <t>iv)15" Video display terminal, graphic user interface, key board and printer.</t>
  </si>
  <si>
    <t>v)Terminal strips for receiving &amp;  terminating all external cabling.</t>
  </si>
  <si>
    <t>vi)All internal wiring.</t>
  </si>
  <si>
    <t xml:space="preserve"> vii)Programming &amp; setting up.</t>
  </si>
  <si>
    <t>viii) Programme diskettes.</t>
  </si>
  <si>
    <t>ix)Fault isolator module for every 15 detectors.</t>
  </si>
  <si>
    <t xml:space="preserve">The control panel, battery charger etc.. shall be UL  listed/FM approved. </t>
  </si>
  <si>
    <t>The panel shall be 4 loops capacity and it shall be capable to extend up to 6 loops.</t>
  </si>
  <si>
    <t>Control modules / Monitor Module with relays for AHU as required.</t>
  </si>
  <si>
    <t>Microprocessor based intelligent Addressable smoke detectors.(Below false ceiling)</t>
  </si>
  <si>
    <t>Microprocessor based intelligent Addressable smoke detectors.(Above false ceiling)</t>
  </si>
  <si>
    <t>Microprocessor based intelligent Addressable heat (fixed cum rate of rise) detectors.</t>
  </si>
  <si>
    <t>Microprocessor based Addressable intelligent break glass unit 
with talk back facility.</t>
  </si>
  <si>
    <t>Microprocessor based Addressable hooters.</t>
  </si>
  <si>
    <t>I) Fire detection</t>
  </si>
  <si>
    <t>ii)Panel to have all Zones marked in distinguishable colors with 
individual LED's.</t>
  </si>
  <si>
    <t>Supplying and laying 2C x 1.5 sq.mm (14SWG), 1.1kV grade flame retardant copper conductor armoured twisted cable with steel braided and overall shielded with aluminium mylar tape, including connection, PVC conduit etc.. as required</t>
  </si>
  <si>
    <t>Pair of rubber hand gloves suitable for 11kV or above</t>
  </si>
  <si>
    <t>6mm thick rubber mat suitable for 11kV &amp; above</t>
  </si>
  <si>
    <t>sq.mtr</t>
  </si>
  <si>
    <t>Standard first aid box</t>
  </si>
  <si>
    <t>Fire bucket round bottom of 9 lites capacity</t>
  </si>
  <si>
    <t>Floor mounted stand for keeping 4 nos. of fire buckets</t>
  </si>
  <si>
    <t>11kV DANGER Caution Board made from vitreous enameled steel and to be fixed on door/ shutter.</t>
  </si>
  <si>
    <t>Approved make (ISI) CO2 type fire extinguisher 5 kg. capacity complete with horn and bend, 3 Mtr. hose.</t>
  </si>
  <si>
    <t xml:space="preserve">8 SWG CU wire </t>
  </si>
  <si>
    <t>Supply of hot dipped galvanized (in single dip to average 70 micron) octoganal pole made of 3mm thick steel plate having base plate 200x200x12mm, window and flush cover with locking arrangement at suitable height from base for cable termination block, pole suitably reinforced with welded steel section at window cut section to make the strength of pole unaffected, including template and anchor plate 240x240x3mm with 4 nos 450mm long, 16mm dia foundation bolts bolts (EN8 grade).</t>
  </si>
  <si>
    <t>5 metre high, minimum dia 129mm at bottom and 75mm at top</t>
  </si>
  <si>
    <t>Supply and fixing following street light pole bracket on existing pole made out of 50 mm dia MS "B" class pipe welded to 300 mm long MS pole canopy of suitable dia at a angle of 102.50 including having MS triangular stiffner of size 150 X 50 X 5 mm thick, making arrangement for tightening the bracket with pole by providing suitable size heavy duty nuts and bolts in canopy, painting with one coat of approved steel primer etc. as required.</t>
  </si>
  <si>
    <t>Single Over Hang 0.75 metre Long</t>
  </si>
  <si>
    <t>Erection of GI octogonal pole on existing cement concrete foundation having grouted bolts and nuts, aligning in true vertical position as required.</t>
  </si>
  <si>
    <t>5 metre high</t>
  </si>
  <si>
    <t>Designing and providing suitable RCC foundation for 3m  to 12 metre high GI octagonal pole including steel reinforcement (minimum 90kg per cum), form work, embeding 2 nos 50mm dia PVC pipe for cable entry in each foundation, excavation disposal of surplus soil and curing etc. as required. (size: 400 x 400 x 1200mm)</t>
  </si>
  <si>
    <t>cum</t>
  </si>
  <si>
    <t>3x1.5 sq mm</t>
  </si>
  <si>
    <t>mtr</t>
  </si>
  <si>
    <t>Earthing with GI earth pipe 4.5 mtr long, 40 mm dia including accessories, and providing masonry enclosure with cover plate having locking arrangement and watering pipe etc. with charcoal and salt as required.</t>
  </si>
  <si>
    <t>Supplying and laying 6 SWG G.I. Wire at 0.50 meter below ground level for conductor earth electrode, including soldering, excavation and refilling the trench etc. as required.</t>
  </si>
  <si>
    <t>4 x 10 sq mm.</t>
  </si>
  <si>
    <t>4x10 sq mm</t>
  </si>
  <si>
    <t>ELECTRICAL WORKS</t>
  </si>
  <si>
    <t>2x18W CFL, Recess  horizontal mounting CFL downlighter with spun aluminium anodies lector with fostret glass below the lamp. (CAT. NO. BJDR 65 C 218 AG MAKE:- BAJAJ OR EQUIVALENT) )</t>
  </si>
  <si>
    <t>Supplying &amp; fixing of following sizes of PVC conduit along with accessories in surface/recess complete with junction box, joints, bends as directed 32mm</t>
  </si>
  <si>
    <t>1X36W FTL, Wall mounted decorative luminaire with opal acrylic diffuser.   ( CAT. NO. WRF 21136 MAKE :- WIPRO OR EQUIVALENT))</t>
  </si>
  <si>
    <r>
      <t>MAIN LT PANEL</t>
    </r>
    <r>
      <rPr>
        <sz val="11.5"/>
        <rFont val="Arial"/>
        <family val="2"/>
      </rPr>
      <t xml:space="preserve"> comprising of </t>
    </r>
  </si>
  <si>
    <r>
      <t>APFC PANEL</t>
    </r>
    <r>
      <rPr>
        <sz val="11.5"/>
        <rFont val="Arial"/>
        <family val="2"/>
      </rPr>
      <t xml:space="preserve">comprising of </t>
    </r>
  </si>
  <si>
    <r>
      <t>MAIN AC PANEL</t>
    </r>
    <r>
      <rPr>
        <sz val="11.5"/>
        <rFont val="Arial"/>
        <family val="2"/>
      </rPr>
      <t xml:space="preserve"> </t>
    </r>
  </si>
  <si>
    <r>
      <t>MAIN LIGHTING PANEL</t>
    </r>
    <r>
      <rPr>
        <sz val="11.5"/>
        <rFont val="Arial"/>
        <family val="2"/>
      </rPr>
      <t xml:space="preserve"> comprising of </t>
    </r>
  </si>
  <si>
    <r>
      <t>MAIN POWER PANEL</t>
    </r>
    <r>
      <rPr>
        <sz val="11.5"/>
        <rFont val="Arial"/>
        <family val="2"/>
      </rPr>
      <t xml:space="preserve"> comprising of </t>
    </r>
  </si>
  <si>
    <r>
      <t xml:space="preserve">UPS PANEL </t>
    </r>
    <r>
      <rPr>
        <sz val="11.5"/>
        <rFont val="Arial"/>
        <family val="2"/>
      </rPr>
      <t xml:space="preserve">comprising of </t>
    </r>
  </si>
  <si>
    <r>
      <t xml:space="preserve">LIFT PANEL </t>
    </r>
    <r>
      <rPr>
        <sz val="11.5"/>
        <rFont val="Arial"/>
        <family val="2"/>
      </rPr>
      <t xml:space="preserve">comprising of </t>
    </r>
  </si>
  <si>
    <r>
      <t xml:space="preserve">EMERGENCY LIGHTING PANEL </t>
    </r>
    <r>
      <rPr>
        <sz val="11.5"/>
        <rFont val="Arial"/>
        <family val="2"/>
      </rPr>
      <t xml:space="preserve">comprising of </t>
    </r>
  </si>
  <si>
    <r>
      <t xml:space="preserve">Supplying and laying following sizes one number, steel </t>
    </r>
    <r>
      <rPr>
        <b/>
        <sz val="11.5"/>
        <rFont val="Arial"/>
        <family val="2"/>
      </rPr>
      <t>armoured</t>
    </r>
    <r>
      <rPr>
        <sz val="11.5"/>
        <rFont val="Arial"/>
        <family val="2"/>
      </rPr>
      <t xml:space="preserve">, aluminium conductor power cable of 1.1 KV grade on </t>
    </r>
    <r>
      <rPr>
        <b/>
        <sz val="11.5"/>
        <rFont val="Arial"/>
        <family val="2"/>
      </rPr>
      <t>surface/ existing cable tray</t>
    </r>
    <r>
      <rPr>
        <sz val="11.5"/>
        <rFont val="Arial"/>
        <family val="2"/>
      </rPr>
      <t xml:space="preserve"> with M.S flat clamp and steel dash fastener/ G.I. bolts and nuts as required.</t>
    </r>
  </si>
  <si>
    <t>Plumbing &amp; Fire Fighting Work</t>
  </si>
  <si>
    <t>Supplying, intallation, testing and commissioning of indoor type floor mounted metal clad 11kV, 3 Phase, 500MVA HT panel  with  VCBs,  CTs, PT's, microprocessor based relays for protection, multifunctional metering unit and adopter panel if required for having extenion with exsisting HT panel, complete with all internal and control wiring, required dismantalling, rearrangements of existing panels, foundation, supports builtin trenches  etc.. and with accessories as stated in the SLD and in the specification.</t>
  </si>
  <si>
    <t>The work shall be completed in all respect with all required labour, materials, meeting standards, IE rules,  regulation and local  supply authority requirements etc..</t>
  </si>
  <si>
    <t>BATTERY : Designing, manufacturing, supplying, unloading, handling, intalling, commissioning &amp; testing of Sealed maintenance free battery conisting of 12 cells each of 2V, 40 AH capacity of 10 hour rate of discharge to an end voltage of 1.85V per cell supplied complete with intercell connectors and acid level indicating floats, duly charged.  The cells will generally confirm to IS:1652:1991 ammended to date + Rubber Matt + battery intallation rack.</t>
  </si>
  <si>
    <t>BATTERY CHARGER - SUITABLE FOR 24V/40AH BATTERY SET FOR HT RM: Designing, Manufacturing, Supplying, unloading, handling, intalling, commissioning &amp; testing of Self-contained battery charger intended to operate on a single phase AC supply of 200/250V 50 cycles and wooden enclosure suitable for accommodating 12V sealed Maintenance free battery of 40 AH capacity.  The battery to be floated at 2.23V per cell and can also be charged upto 2.65V per cell.  The charger should be designed for a continuous DC output of 20 Amps in an average ambient temperature of 40 deg C.</t>
  </si>
  <si>
    <t>Supplying, laying, testing and commissioning of 11kV grade, 3C x 120 sq.mm. , stranded  aluminium conductor XLPE inulated, extruded PVC sheathed, round aluminium armoured  cable, earthed type  as detailed in technical specification and drawings complete with all materials, labour , meeting  IE rules, regulation and local supply authority requirements.</t>
  </si>
  <si>
    <t>Supplying  and termination of 11kV, 3C X 120 sq.mm. XLPE, round armoured cable complete with outdoor / indoor heat shrinkable cable end termination kits &amp; accessories  as detailed in technical specification and drawings complete with all required materials, standards, meeting IE rules,  regulation and local supply authority requirements.</t>
  </si>
  <si>
    <t>Supplying, erection, testing &amp; commissioning of 3 phase, 50Hz , 1000kVA, 11kV/0.433kV delta/star , DYn 11,  ONAN, OFF load tap changer in the range of +2.5% to -5% in step of 2.5% ,  indoor type tranformer, with cable end box as detailed in technical specification,   IS: 2026 complete with labour, all required accessories, foundation, base rails, meeting IE rules, regulation and local supply authority requirements etc..</t>
  </si>
  <si>
    <t xml:space="preserve">Supplying, intallation, testing and  commissioning, copper  plate type 600 x 600 x 3mm thick including all accessories &amp; masonary enclosure with cover plate having locking arrangement &amp; watering pipe etc.. as required  in accordance with IS: 3043 and as detailed in technical specification, drawings etc.. complete with required labour, materials, meeting standards , regulation and local supply authority requirements.
</t>
  </si>
  <si>
    <t>Providing, intallation &amp; connecting  earthing strip between earthing station and equipments of sub station, Tranformer, DG Sets, AMF, Synchronisation Control Panel, power distribution panels, Lifts etc.. as detailed in technical specification complete with required labour, materials, meeting standards, IE rules, regulation and local supply authority requirements.</t>
  </si>
  <si>
    <t>Supply, intallation, testing &amp; commissioning of 2000A, metal clad enclosed  inulated TPN , AL busbar 25kA for 1sec suitable to operate at 1.1kV complete with fixing arrangement supports bends termination at tranformer &amp; panel end, earthing all as per IS:8623</t>
  </si>
  <si>
    <t>Supplying, fabricating,  intallation, testing and commissioning free standing type  MS powder coated cubicle three/single phase  power distribution/control panel fabricated from 12 SWG MS sheet complete with required MS angle supports, tinned electrolytic copper bus bar chamber with required rating, control switchgear and meter fixing plate, compartments for switch gear, meters and cables as per approved general arrangement plan, including 7 tank processing, approved shade powder coating, neoprene rubber gasket, internal wiring  required foundation, earthing terminal, detachable gland plate, required size and rating rubber mating in front of each panel etc..   as specified and shown in SLD complete with following:</t>
  </si>
  <si>
    <t>Supplying, intallation, testing &amp; commissioning of single phase or three phase, surface  or flush mounted lighting/power, MCB distribution boards as per the approved general arrangement plan and the specification enclosed. The distribution board shall be of approved manufacturer and shall in general conists of adequate rating copper bus bar set/s together with tapped neutral and earth bar for individual phase , arrangement for mounting MCB's of rating &amp; curve 'C' characteristics with details as below or as shown in SLD, phase to phase barrier , double door enclosuers,fixing supports, earthing studs etc..The distribution boards  shall be fixed in an approved manner complete with all supports,  MCBs, internal wirings, proper termination of all incoming and outgoing wires/cables through lugs, ferrules etc.. The work includes all materials, labour, completion in all respect by meeting  IE rules, regulation and standards etc..</t>
  </si>
  <si>
    <t>Supplying, fabricating and intallation of below given size perforated MS hot dip galvanised cable trays complete with horizintal, vertical bends, reducers, tees, cross members, support structure required for suspenion from celing or on wall in an approved manner  for cables as specified or as shown  in drawings.</t>
  </si>
  <si>
    <t>Supply &amp; fixing of cable route marker of 10cm x 10cm x 5mm thick GI plate with incription thereon bolted/welded to 35mmx35mmx6mm angle and frame 60cm long and fixing the same in ground as required</t>
  </si>
  <si>
    <t>Supply, intallation, testing &amp; commissioning  of point wiring for lights, fan, plug points or any other utilitiy / equipment in heavy duty PVC conduit of 25/32mm surface or recessed mounted complete with junction box, joints, bends &amp; including stranded 1.1kV grade PVC inulated CU multi-stranded FRLS wires including inulated earth wires as per the specification &amp; with modular surface / recessed mounted switches/MCB of rating as specified. The work shall be completed with all material, labour &amp; shall comply with IE rules, regulation, standards &amp; local supply authority requirements.The fan point shall include electronic modular regulator in switchboard besides the switch.</t>
  </si>
  <si>
    <t>Primary circuit wiring for all light, fan points, plug points or any other utilitiy/equipment shall be with 2x2.5 + 1x1.5 PE CU PVC inulated FRLS wires LDB to switchboard &amp; from switchboard to first point complete as per above specification.Primary point controlled by 6A switch</t>
  </si>
  <si>
    <t>Secondary wiring points extending from primary circuits to additional  light, fan, plug points in the group with 2x2.5 + 1x1.5 PE CU PVC inulated FRLS wires complete as per specification.</t>
  </si>
  <si>
    <t>Primary circuit wiring for all light, fan points, plug points or any other utilitiy/equipment shall be with 2x2.5 + 1x1.5 PE CU PVC inulated FRLS wires from SCUPSDB to switchboard &amp; from switchboard to first point complete as per above specification.</t>
  </si>
  <si>
    <t>Power point wiring using 2x4 + 1x2.5 PE CU PVC inulated FRLS Wires,  16A  Modular switch + 6/16A  Modular socket &amp; required accessories complete as per specification.</t>
  </si>
  <si>
    <t>Power point wiring using 2x4+ 1x2.5 PE CU PVC inulated FRLS Wires,  6A  Modular switch + 6A  Modular socket &amp; required accessories complete as per specification.</t>
  </si>
  <si>
    <t>Supply, intallation, testing and commissioning of weatherproof type 20A switch socket Power point for outdoor application.</t>
  </si>
  <si>
    <t>Supplying and drawing following sizes of FR LS PVC inulated copper conductor, single core cable in the existing surface/recessed PVC conduit as directed</t>
  </si>
  <si>
    <t>Supply, intallation, testing and commissioning of UPS of rating as specified below with required standard features necessary Sealed Maintenance Free batteries with 30min backup complete with the required accessories safety features etc..120kVA 3Phase input &amp; 3Phase output</t>
  </si>
  <si>
    <t>Supply, intallation, testing &amp; commissioning of light fixtures complete with required mounting bracket, connecting wire etc.. as per specification.1X28W T5 FTL, Recess mounted matt finishing mirror optics luminaire. ( CAT. NO. BTn 128 T5  MAKE:- BAJAJ OR EQUIVALENT)</t>
  </si>
  <si>
    <t>2X36W FTL, Surface/ Recess mounted luminaries with white powder coated CRCA sheet housing. ( CAT. NO. BLnA 236 TD MAKE:- WIPRO OR EQUIVALENT )</t>
  </si>
  <si>
    <t>Flexible LED strip in tranparent silicon enclosure. (CAT. NO. BGFL 180 RGB MAKE:- BAJAJ OR EQUIVALENT)</t>
  </si>
  <si>
    <t>Supply, intallation, testing &amp; commissioning of ceiling fan 1400mm sweep complete with required mounting bracket/ down rod of required size, connecting wires etc.. as per specification.</t>
  </si>
  <si>
    <t>Supply, intallation, testing &amp; commissioning of exhaust fan 300mm sweep complete with all accessories etc.. as per specification.</t>
  </si>
  <si>
    <t>Supplying &amp; intallation of Advanced lightening protection system comprising of Early streamer emission terminal  using Low resistance EC grade copper strip. The system shall be mounted on the required height SS 304 L Mast, complete with earthing (crow foot) using 250 micron molecular copper  bonded steel rod etc.. The work shall be completed as per the specification with  all materials, labour, meeting IE rules, regulation and standards etc..</t>
  </si>
  <si>
    <t>Supply &amp; intallation of telephone tag block with KRONE terminal  connectors, G.I.J.B as specified &amp; complete with all interconnection and jumper connection between the two tag blocks on all floors as shown in drgs complete with termination of all incoming &amp; outgoing cables as per standards with all accessories etc..</t>
  </si>
  <si>
    <t>Supply, intallation, testing &amp; commissioning of MDF box  250x250 pairs KROHNE module with silver plated terminal contacts fixed to the wall or free standing type with required material, foundation etc..</t>
  </si>
  <si>
    <t>Supply, intallation, testing &amp; commissioning of 8 X 250 extenion digital EPABX with caller line identification, call billing system, dynamic STD locking, direct inward dialling with voice guidance facility, dynamic STD locking, conference facility for specified extenion &amp; with battery backup for power failure complete with all equipments as appproved by Telephone Engineering Certificate(TEC)</t>
  </si>
  <si>
    <t>Supplying, laying, terminating, testing &amp; commissioning  of  CAT 6 UTP cables suitable for LAN/WAN in the Conduits recessed or surface mounted complete with bends,junction boxes etc .. including  termination of cable as per standards &amp; regulation</t>
  </si>
  <si>
    <t>Supply, intallation, testing &amp; commissioning of GB managed ethernet switch as below  with 2 SFP combo slots and webview, rack as required complete with required accessories &amp; termination Cat 6 UTP cable including required conduit for data outlet with necessary ends connection, tool-less keystone jacks,  workstation identification, marking in an approved manner.</t>
  </si>
  <si>
    <t>Supply, intallation, testing &amp; commissioning of  4 Pair Cat 6 UTP cable including required conduit from jack panel to patch panel with necessary ends connection, workstation identification, marking in an approved manner.</t>
  </si>
  <si>
    <t>Supply, intallation, testing &amp; commissioning of  4 Pair Cat 6 UTP cable including required conduit from patch panel to data points with necessary ends connection, workstation identification, marking in an approved manner.</t>
  </si>
  <si>
    <t>Supplying, intallation, testing &amp; commissioning  of fire alarm control panel (4 loop) generally conforming to the intents of specification complete with the following:</t>
  </si>
  <si>
    <t>The panel shall conisting with 80 character LCD display and RS 485 for networking.</t>
  </si>
  <si>
    <t>Supplying, intallation, testing &amp; commissioning of signal initiating devices complete with control module, monitor modules, other elements, galvanised steel, back box, detector base, detector etc.. complete as specified and as required taking into account the following:</t>
  </si>
  <si>
    <t>LED type Respone indicator having at least 2 nos. coloured LED lamps including connection etc.. complete as per specification</t>
  </si>
  <si>
    <t xml:space="preserve">Supplying, intallation, testing &amp; commissioning of Auto paging system to provide the facility to signal all text messages or alarm / fault messages from a local tranmitter to the pagers for following condition </t>
  </si>
  <si>
    <t>Supplying, intallation, testing &amp; commissioning of a Auto dialer to signal pre-recorded text messages (fault etc..) for different events to atleast six telephone mobile numbers  for the above given condition</t>
  </si>
  <si>
    <t>Supplying, intallation, testing &amp; commissioning  of  Fire MIMIC Panels along with termination of all Control / Signal cables complete with the following:</t>
  </si>
  <si>
    <t xml:space="preserve"> i)Architect/Conultant/PMC approved floor plan neatly printed on the fire Mimic Panel.</t>
  </si>
  <si>
    <t>Supplying, intallation, testing &amp; commissioning of General Mimic Panels along with termination of all control signal cables complete with the following:</t>
  </si>
  <si>
    <t>Supplying, intallation, testing &amp; commissioning of software for programming (mapping) the Fire detection and voice alarm system through FACP / Lap top. The software shall conisting with facility like Upload / down load of information to FACP, Graphics compatible to AutoCAD, detectors information with change in address / senitivity etc.. as required.</t>
  </si>
  <si>
    <t>Supplying and intalling the following items:</t>
  </si>
  <si>
    <t>Printed intruction chart both in english,Gujrati , marathi</t>
  </si>
  <si>
    <t>Supply of 45W IP65 LED streetlight Luminaire complete with pressure die cast aluminum housing. The fixture shall be designed so as to have lumen maintenance of at least 70% at the end of 50,000 hours. Power Factor of the electronic driver should be at least 0.95 with THD&lt;10% and efficiency of the luminaire to be more than 85%. Effective lumen package of greater than 3600 Lumen, LED colour temperature should be 5500 K and CRI greater than 75. Imapct Resistance Level should be IK05.</t>
  </si>
  <si>
    <t>Supplying and drawing following sizes of FR PVC inulated copper conductor, single core cable in the existing surface/ concealed, steel/ PVC conduit/ PVC casing caping as required.</t>
  </si>
  <si>
    <t>Supplying andlaying following sizes one number PVC inulated, PVC sheathed, steel armoured, aluminium conductor power cable of 1.1 KV grade direct in ground including excavation, sand cushioning, protective covering and refilling the trench etc as required</t>
  </si>
  <si>
    <t xml:space="preserve">FIRE PUMP ROOM EQUIPMENT &amp; 'ELECTRIC HYDRANT PUMP </t>
  </si>
  <si>
    <t>Description</t>
  </si>
  <si>
    <t>Rate [In  INR]</t>
  </si>
  <si>
    <t>Rate in Words [In  INR]</t>
  </si>
  <si>
    <t>Amount [In INR]</t>
  </si>
  <si>
    <t>CIVIL WORKS</t>
  </si>
  <si>
    <t>Sl. No</t>
  </si>
  <si>
    <t>a.</t>
  </si>
  <si>
    <t>b.</t>
  </si>
  <si>
    <t>Cement Mortar 1:5 (1 cement : 5 coarse sand)</t>
  </si>
  <si>
    <t>Brick work with modular fly-ash lime bricks (FALG Bricks) confirming to IS:12894-2002 of class designation 40 in foundation and plinth:</t>
  </si>
  <si>
    <t>SUB TOTAL; CIVIL WORKS</t>
  </si>
  <si>
    <t xml:space="preserve">Construction of Directorate Health Department Building at Sector- 19 in Naya Raipur
</t>
  </si>
  <si>
    <t>ROAD WORKS</t>
  </si>
  <si>
    <t>SUB TOTAL; ROAD WORKS</t>
  </si>
  <si>
    <t>Constructing brick masonry manhole with fly-ash lime bricks (FALG Bricks) crushing strength not less than 35kg/ cm² in cement mortar 1:4 ( 1 cement : 4 coarse sand), R.C.C. top slab with 1:2:4 mix (1 cement : 2 coarse sand : 4 graded stone aggregate 20 mm nominal size), foundation in cement concrete 1:4:8 mix (1 cement : 4 coarse sand : 8 graded stone aggregate 40mm nominal size) inside plastering 12mm thick with cement mortar 1:3 (1 cement : 3 coarse sand) finished with floating coat of neat cement and making channels in cement concrete 1:2:4 (1 cement : 2 coarse sand : 4 graded stone aggregate 20mm nominal size) finished with a floating coat of neat cement complete as per standard design :</t>
  </si>
  <si>
    <t xml:space="preserve">Providing and constructing brick masonry circular arch type manhole upto 1.67m depth, 0.91m internal dia at bottom and 0.56m dia at top having brick masonry wall 190mm thick with  fly-ash lime bricks (FALG Bricks) crushing strength not less than 35kg/cm²  in  cement  mortar 1:4  (1 cement : 4 coarse  sand),  in side cement plaster 12 mm thick with cement mortar 1:3 (1 cement : 3 coarse sand) finished with a floating coat of neat cement, foundation concrete 1:3:6 mix (1 cement : 3 coarse sand : 6 graded stone aggregate 40mm nominal size), and making necessary channel in cement concrete 1:2:4 (1 cement : 2 coarse sand : 4 graded stone aggregate 20mm nominal size) finished with a floating coat of neat cement, providing and fixing S.F.R.C. cover and frame (heavy duty, HD-20 grade designation) 560mm internal diameter conforming to I.S. 12592, total weight of cover and frame to be not less than 182kg, in cement concrete 1:2:4 (1 cement : 2 coarse sand : 4 graded stone aggregate 20 mm nominal size) all complete as per standard design (excavation and foot rests shall be paid for separately) :
</t>
  </si>
  <si>
    <r>
      <t xml:space="preserve">Providing and fixing GI pipes conforming to  pipes for connecting </t>
    </r>
    <r>
      <rPr>
        <b/>
        <sz val="10"/>
        <rFont val="Arial"/>
        <family val="2"/>
      </rPr>
      <t>from waste appliances</t>
    </r>
    <r>
      <rPr>
        <sz val="10"/>
        <rFont val="Arial"/>
        <family val="2"/>
      </rPr>
      <t xml:space="preserve"> to floor trap including all fittings such as elbows, reducers, GI to CI adapters etc. and including making good walls and floors wherever required </t>
    </r>
  </si>
  <si>
    <t>PLUMBING AND FIRE FIGHTING WORKS</t>
  </si>
  <si>
    <t>SUB TOTAL; PLUMBING AND FIRE FIGHTING WORKS</t>
  </si>
  <si>
    <t>i</t>
  </si>
  <si>
    <t>ii</t>
  </si>
  <si>
    <t>iii</t>
  </si>
  <si>
    <t>iv</t>
  </si>
  <si>
    <t>v</t>
  </si>
  <si>
    <t>vi</t>
  </si>
  <si>
    <t>vii</t>
  </si>
  <si>
    <t>Supply, installation, testing and commissioning of Sectionalized, Double Skin Air Handling Units constructed of Extruded Aluminum hollow sections framework,Preplasticised GS Sheets of 24G on the outer and 22G on the inside with 50mm thick injected PUF/25 kg/cu.m + 5% density and with thermal break. AHU's costing of Fan Section with belt driven DIDW forward curved blower &amp; motor, Spring type vibration isolators, Coil section with 4/6 Row-12 FPI, DX cooling coil, insulated  drain tray of SS with liberal drain connections on either side, Prefilters should of EU-3 rating &amp; Bag filters of EU-5 raing. Fire retardent Double canvass connections, access doors with limit switch, maintenance lamp inside the fan section, etc. to be included as Per general technical specifications and drawings. AHU's should be suitable for Floor mounting. Fan outlet velocity not to exceed 9 m/s.Coil Face Velocity not to exceed 2.5m/s. Motor, vibration isolators, coil Section with Ahu panel. Total static pressure of AHU shall be checked by Vendor based on final ducting layout. Sound level at 1 m distance in air streams not exceeding 45 dB. The unit shall be connected to VRF so all the accesories required shall be included in cost . The cost of the AHU kit for connection with VRF shall be included Electrical panel for AHU along with power cabling 45 RMT per AHU along with starter panel , indicating lamps ,isolators near AHU shall be incuded in the cost.</t>
  </si>
  <si>
    <t>SUB TOTAL; HVAC WORKS</t>
  </si>
  <si>
    <t>SUB TOTAL; ELECTRICAL WORKS</t>
  </si>
  <si>
    <t>Thermo-Mechanically treated bars ( Fe 500)</t>
  </si>
  <si>
    <t>COST ABSTRACT 
Construction of Directorate Health Department Building at Sector- 19 in Naya Raipur</t>
  </si>
  <si>
    <t>Brick work in super structure</t>
  </si>
  <si>
    <t>Providing and fixing on wall face UV stabilized Unplasticised Rigid PVC pipes (single socketed) having 3.2mm wall thickness conforming to IS : 13592 (4kg/sqcm) including jointing with seal ring conforming to IS : 5382 leaving 10 mm gap for thermal expansion.(Make: KMLClassic/Equivalent)</t>
  </si>
  <si>
    <t>Providing and fixing on wall face UV stabilized Unplasticised - PVC moulded fittings/ accessories having 3.2mm wall thickness for Rigid PVC pipes conforming to IS : 13592 (heavy) jointing with seal ring conforming to IS : 5382 leaving 10 mm gap for thermal expansion.(Make: KMLClassic/Equivalent)</t>
  </si>
  <si>
    <t>Providing and fixing UV stabilized Unplasticised -PVC pipe clips of approved design to Rigid PVC pipes by means of 50x50x50mm hard wood plugs, screwed with M.S. screws of required length including cutting brick work and fixing in cement mortar 1:4 (1 cement : 4 coarse sand) and making good the wall etc. complete.(Make: KMLClassic/Equivalent)</t>
  </si>
  <si>
    <t>Providing and fixing flexible P.V.C. waste pipe for sink or wash basin including P.V.C. waste fittings complete.(Make: KMLClassic/Equivalent)</t>
  </si>
  <si>
    <t>Providing and fixing 3 layer PP-R (Poly propylene Random copolymer) pipes U V stabilized &amp; anti - microbial fusion welded, having thermal stability for hot &amp; cold water supply including all PP - R plain &amp; brass threaded polypropylene random fittings including trenching ,refilling &amp; testing of joints complete as per direction of Engineer in Charge.(Make: KMLClassic/Equivalent)</t>
  </si>
  <si>
    <t>Providing and fixing Chlorinated Polyvinyl Chloride (CPVC) pipes on wall surface, having thermal stability for hot &amp; cold water supply including all CPVC plain &amp; brass threaded fittings i/c fixing the pipe with clamps at 1.00 m spacing. This includes jointing of pipes &amp; fittings with one step CPVC solvent cement and testing of joints complete as per direction of Engineer in Charge.(Make: KMLClassic/Equivalent)</t>
  </si>
  <si>
    <t>Providing and fixing Chlorinated Polyvinyl Chloride (CPVC) pipes in concealed in wall, having thermal stability for hot &amp; cold water supply including all CPVC plain &amp; brass threaded fittings i/c fixing the pipe with clamps at 1.00 m spacing. This includes jointing of pipes &amp; fittings with one step CPVC solvent cement and the cost of cutting chases and making good the same including testing of joints including cutting chases and making good the walls etc complete as per direction of Engineer in Charge.(Make: KMLClassic/Equivalent)</t>
  </si>
</sst>
</file>

<file path=xl/styles.xml><?xml version="1.0" encoding="utf-8"?>
<styleSheet xmlns="http://schemas.openxmlformats.org/spreadsheetml/2006/main">
  <numFmts count="3">
    <numFmt numFmtId="164" formatCode="_(&quot;$&quot;* #,##0_);_(&quot;$&quot;* \(#,##0\);_(&quot;$&quot;* &quot;-&quot;_);_(@_)"/>
    <numFmt numFmtId="165" formatCode="_(* #,##0.00_);_(* \(#,##0.00\);_(* &quot;-&quot;??_);_(@_)"/>
    <numFmt numFmtId="166" formatCode="_(&quot;Rs.&quot;\ * #,##0.00_);_(&quot;Rs.&quot;\ * \(#,##0.00\);_(&quot;Rs.&quot;\ * &quot;-&quot;??_);_(@_)"/>
  </numFmts>
  <fonts count="21">
    <font>
      <sz val="10"/>
      <name val="Arial"/>
    </font>
    <font>
      <sz val="12"/>
      <name val="Arial"/>
      <family val="2"/>
    </font>
    <font>
      <sz val="11.5"/>
      <name val="Arial"/>
      <family val="2"/>
    </font>
    <font>
      <b/>
      <sz val="11.5"/>
      <name val="Arial"/>
      <family val="2"/>
    </font>
    <font>
      <b/>
      <sz val="11"/>
      <name val="Arial"/>
      <family val="2"/>
    </font>
    <font>
      <sz val="10"/>
      <name val="Arial"/>
      <family val="2"/>
    </font>
    <font>
      <sz val="11"/>
      <name val="Arial"/>
      <family val="2"/>
    </font>
    <font>
      <sz val="11"/>
      <color indexed="8"/>
      <name val="Arial"/>
      <family val="2"/>
    </font>
    <font>
      <b/>
      <sz val="11"/>
      <color indexed="8"/>
      <name val="Arial"/>
      <family val="2"/>
    </font>
    <font>
      <sz val="11"/>
      <color indexed="8"/>
      <name val="Calibri"/>
      <family val="2"/>
    </font>
    <font>
      <sz val="11.5"/>
      <name val="Calibri"/>
      <family val="2"/>
    </font>
    <font>
      <b/>
      <sz val="14"/>
      <name val="Arial"/>
      <family val="2"/>
    </font>
    <font>
      <b/>
      <sz val="12"/>
      <color indexed="8"/>
      <name val="Calibri"/>
      <family val="2"/>
    </font>
    <font>
      <b/>
      <sz val="12"/>
      <color indexed="8"/>
      <name val="Arial"/>
      <family val="2"/>
    </font>
    <font>
      <sz val="14"/>
      <name val="Arial"/>
      <family val="2"/>
    </font>
    <font>
      <sz val="11.5"/>
      <name val="Helv"/>
      <charset val="204"/>
    </font>
    <font>
      <b/>
      <sz val="11.5"/>
      <name val="Helv"/>
    </font>
    <font>
      <b/>
      <sz val="12"/>
      <name val="Arial"/>
      <family val="2"/>
    </font>
    <font>
      <b/>
      <sz val="10"/>
      <name val="Arial"/>
      <family val="2"/>
    </font>
    <font>
      <sz val="11.5"/>
      <color theme="1"/>
      <name val="Arial"/>
      <family val="2"/>
    </font>
    <font>
      <sz val="10"/>
      <color theme="1"/>
      <name val="Arial"/>
      <family val="2"/>
    </font>
  </fonts>
  <fills count="10">
    <fill>
      <patternFill patternType="none"/>
    </fill>
    <fill>
      <patternFill patternType="gray125"/>
    </fill>
    <fill>
      <patternFill patternType="solid">
        <fgColor indexed="9"/>
        <bgColor indexed="64"/>
      </patternFill>
    </fill>
    <fill>
      <patternFill patternType="solid">
        <fgColor indexed="65"/>
        <bgColor theme="0"/>
      </patternFill>
    </fill>
    <fill>
      <patternFill patternType="solid">
        <fgColor theme="0"/>
        <bgColor indexed="64"/>
      </patternFill>
    </fill>
    <fill>
      <patternFill patternType="solid">
        <fgColor theme="2" tint="-9.9978637043366805E-2"/>
        <bgColor indexed="64"/>
      </patternFill>
    </fill>
    <fill>
      <patternFill patternType="solid">
        <fgColor theme="4" tint="0.59999389629810485"/>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3" tint="0.7999816888943144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s>
  <cellStyleXfs count="8">
    <xf numFmtId="0" fontId="0" fillId="0" borderId="0"/>
    <xf numFmtId="165" fontId="5" fillId="0" borderId="0" applyNumberFormat="0" applyFont="0" applyFill="0" applyBorder="0" applyAlignment="0" applyProtection="0"/>
    <xf numFmtId="165" fontId="5" fillId="0" borderId="0" applyFont="0" applyFill="0" applyBorder="0" applyAlignment="0" applyProtection="0"/>
    <xf numFmtId="164" fontId="5" fillId="0" borderId="0" applyNumberFormat="0" applyFont="0" applyFill="0" applyBorder="0" applyAlignment="0" applyProtection="0"/>
    <xf numFmtId="0" fontId="9" fillId="0" borderId="0"/>
    <xf numFmtId="0" fontId="5" fillId="0" borderId="0"/>
    <xf numFmtId="0" fontId="5" fillId="0" borderId="0"/>
    <xf numFmtId="165" fontId="5" fillId="3" borderId="0" applyFont="0" applyFill="0" applyBorder="0" applyAlignment="0" applyProtection="0"/>
  </cellStyleXfs>
  <cellXfs count="106">
    <xf numFmtId="0" fontId="0" fillId="0" borderId="0" xfId="0"/>
    <xf numFmtId="0" fontId="2" fillId="0" borderId="1" xfId="0" applyFont="1" applyFill="1" applyBorder="1" applyAlignment="1">
      <alignment horizontal="center" vertical="top" wrapText="1"/>
    </xf>
    <xf numFmtId="0" fontId="2" fillId="0" borderId="1" xfId="0" applyFont="1" applyFill="1" applyBorder="1" applyAlignment="1">
      <alignment horizontal="center" vertical="center"/>
    </xf>
    <xf numFmtId="2" fontId="1" fillId="0" borderId="0" xfId="0" applyNumberFormat="1" applyFont="1" applyFill="1" applyBorder="1"/>
    <xf numFmtId="1" fontId="2" fillId="0" borderId="1" xfId="0" applyNumberFormat="1" applyFont="1" applyFill="1" applyBorder="1" applyAlignment="1">
      <alignment horizontal="center" vertical="top" wrapText="1"/>
    </xf>
    <xf numFmtId="1" fontId="1" fillId="0" borderId="0" xfId="0" applyNumberFormat="1" applyFont="1" applyFill="1" applyBorder="1" applyAlignment="1">
      <alignment horizontal="center" vertical="top"/>
    </xf>
    <xf numFmtId="2" fontId="1" fillId="0" borderId="0" xfId="0" applyNumberFormat="1" applyFont="1" applyFill="1" applyBorder="1" applyAlignment="1">
      <alignment horizontal="left" vertical="top"/>
    </xf>
    <xf numFmtId="0" fontId="6" fillId="0" borderId="0" xfId="0" applyFont="1" applyFill="1"/>
    <xf numFmtId="0" fontId="6" fillId="0" borderId="0" xfId="0" applyFont="1" applyFill="1" applyAlignment="1">
      <alignment vertical="center"/>
    </xf>
    <xf numFmtId="2" fontId="1" fillId="0" borderId="0" xfId="0" applyNumberFormat="1" applyFont="1" applyFill="1" applyBorder="1" applyAlignment="1">
      <alignment horizontal="center" vertical="center"/>
    </xf>
    <xf numFmtId="2" fontId="2" fillId="0" borderId="0" xfId="0" applyNumberFormat="1" applyFont="1" applyFill="1" applyBorder="1"/>
    <xf numFmtId="1" fontId="2" fillId="0" borderId="1" xfId="0" applyNumberFormat="1" applyFont="1" applyFill="1" applyBorder="1" applyAlignment="1">
      <alignment horizontal="center" vertical="top"/>
    </xf>
    <xf numFmtId="0" fontId="2" fillId="0" borderId="0" xfId="0" applyFont="1" applyFill="1" applyBorder="1" applyAlignment="1">
      <alignment vertical="center"/>
    </xf>
    <xf numFmtId="0" fontId="2" fillId="0" borderId="0" xfId="0" applyFont="1" applyFill="1" applyAlignment="1">
      <alignment vertical="center"/>
    </xf>
    <xf numFmtId="0" fontId="3" fillId="0" borderId="1" xfId="0" applyFont="1" applyFill="1" applyBorder="1" applyAlignment="1">
      <alignment horizontal="center" vertical="center"/>
    </xf>
    <xf numFmtId="0" fontId="2" fillId="0" borderId="0" xfId="0" applyFont="1" applyBorder="1" applyAlignment="1">
      <alignment vertical="center"/>
    </xf>
    <xf numFmtId="0" fontId="2" fillId="0" borderId="0" xfId="0" applyFont="1" applyAlignment="1">
      <alignment vertical="center"/>
    </xf>
    <xf numFmtId="0" fontId="3" fillId="0" borderId="1" xfId="0" applyFont="1" applyFill="1" applyBorder="1" applyAlignment="1">
      <alignment horizontal="left" vertical="center" wrapText="1"/>
    </xf>
    <xf numFmtId="2" fontId="1" fillId="0" borderId="0" xfId="0" applyNumberFormat="1" applyFont="1" applyFill="1" applyBorder="1" applyAlignment="1">
      <alignment horizontal="right" vertical="center"/>
    </xf>
    <xf numFmtId="2" fontId="6" fillId="0" borderId="0" xfId="0" applyNumberFormat="1" applyFont="1" applyFill="1" applyBorder="1" applyAlignment="1">
      <alignment vertical="center"/>
    </xf>
    <xf numFmtId="2" fontId="1" fillId="0" borderId="0" xfId="0" applyNumberFormat="1" applyFont="1" applyFill="1" applyBorder="1" applyAlignment="1">
      <alignment vertical="center"/>
    </xf>
    <xf numFmtId="2" fontId="2" fillId="0" borderId="0" xfId="0" applyNumberFormat="1" applyFont="1" applyFill="1" applyBorder="1" applyAlignment="1">
      <alignment horizontal="center" vertical="center"/>
    </xf>
    <xf numFmtId="0" fontId="12" fillId="5" borderId="3" xfId="0" applyFont="1" applyFill="1" applyBorder="1" applyAlignment="1" applyProtection="1">
      <alignment horizontal="center" vertical="center"/>
    </xf>
    <xf numFmtId="166" fontId="6" fillId="2" borderId="3" xfId="0" applyNumberFormat="1" applyFont="1" applyFill="1" applyBorder="1" applyAlignment="1" applyProtection="1">
      <alignment vertical="center"/>
    </xf>
    <xf numFmtId="166" fontId="6" fillId="2" borderId="1" xfId="0" applyNumberFormat="1" applyFont="1" applyFill="1" applyBorder="1" applyAlignment="1" applyProtection="1">
      <alignment vertical="center"/>
    </xf>
    <xf numFmtId="166" fontId="4" fillId="6" borderId="1" xfId="0" applyNumberFormat="1" applyFont="1" applyFill="1" applyBorder="1" applyAlignment="1" applyProtection="1">
      <alignment vertical="center"/>
    </xf>
    <xf numFmtId="0" fontId="4" fillId="6" borderId="1" xfId="0" applyFont="1" applyFill="1" applyBorder="1" applyAlignment="1" applyProtection="1">
      <alignment horizontal="justify" vertical="top"/>
      <protection locked="0"/>
    </xf>
    <xf numFmtId="0" fontId="7" fillId="0" borderId="0" xfId="0" applyFont="1" applyFill="1" applyAlignment="1">
      <alignment vertical="top"/>
    </xf>
    <xf numFmtId="0" fontId="6" fillId="0" borderId="0" xfId="0" applyFont="1" applyFill="1" applyAlignment="1">
      <alignment horizontal="justify" vertical="top"/>
    </xf>
    <xf numFmtId="2" fontId="6" fillId="0" borderId="0" xfId="0" applyNumberFormat="1" applyFont="1" applyFill="1" applyAlignment="1">
      <alignment horizontal="center" vertical="center"/>
    </xf>
    <xf numFmtId="2" fontId="6" fillId="0" borderId="0" xfId="0" applyNumberFormat="1" applyFont="1" applyFill="1" applyAlignment="1">
      <alignment vertical="center"/>
    </xf>
    <xf numFmtId="0" fontId="8" fillId="0" borderId="3" xfId="0" applyFont="1" applyFill="1" applyBorder="1" applyAlignment="1">
      <alignment horizontal="center" vertical="center"/>
    </xf>
    <xf numFmtId="0" fontId="4" fillId="0" borderId="3" xfId="0" applyFont="1" applyFill="1" applyBorder="1" applyAlignment="1">
      <alignment horizontal="justify" vertical="center"/>
    </xf>
    <xf numFmtId="0" fontId="6" fillId="0" borderId="3" xfId="0" applyFont="1" applyFill="1" applyBorder="1" applyAlignment="1" applyProtection="1">
      <alignment vertical="center"/>
      <protection locked="0"/>
    </xf>
    <xf numFmtId="0" fontId="8" fillId="0" borderId="1" xfId="0" applyFont="1" applyFill="1" applyBorder="1" applyAlignment="1">
      <alignment horizontal="center" vertical="center"/>
    </xf>
    <xf numFmtId="0" fontId="4" fillId="0" borderId="1" xfId="0" applyFont="1" applyFill="1" applyBorder="1" applyAlignment="1">
      <alignment horizontal="justify" vertical="center"/>
    </xf>
    <xf numFmtId="0" fontId="6" fillId="0" borderId="1" xfId="0" applyFont="1" applyFill="1" applyBorder="1" applyAlignment="1" applyProtection="1">
      <alignment vertical="center"/>
      <protection locked="0"/>
    </xf>
    <xf numFmtId="0" fontId="0" fillId="0" borderId="0" xfId="0" applyAlignment="1">
      <alignment wrapText="1"/>
    </xf>
    <xf numFmtId="2" fontId="14" fillId="0" borderId="0" xfId="0" applyNumberFormat="1" applyFont="1" applyAlignment="1">
      <alignment vertical="top" wrapText="1"/>
    </xf>
    <xf numFmtId="0" fontId="14" fillId="0" borderId="0" xfId="0" applyFont="1" applyAlignment="1">
      <alignment horizontal="right" vertical="top" wrapText="1"/>
    </xf>
    <xf numFmtId="0" fontId="0" fillId="0" borderId="0" xfId="0" applyAlignment="1">
      <alignment horizontal="left" vertical="top" wrapText="1"/>
    </xf>
    <xf numFmtId="2" fontId="14" fillId="0" borderId="0" xfId="0" applyNumberFormat="1" applyFont="1" applyAlignment="1">
      <alignment horizontal="right" vertical="top" wrapText="1"/>
    </xf>
    <xf numFmtId="0" fontId="14" fillId="0" borderId="0" xfId="0" applyFont="1" applyAlignment="1">
      <alignment horizontal="center" wrapText="1"/>
    </xf>
    <xf numFmtId="0" fontId="14" fillId="0" borderId="0" xfId="0" applyFont="1" applyAlignment="1">
      <alignment horizontal="center" vertical="top" wrapText="1"/>
    </xf>
    <xf numFmtId="0" fontId="15" fillId="0" borderId="0" xfId="0" applyFont="1" applyAlignment="1">
      <alignment wrapText="1"/>
    </xf>
    <xf numFmtId="0" fontId="15" fillId="0" borderId="0" xfId="0" applyFont="1" applyFill="1" applyAlignment="1">
      <alignment wrapText="1"/>
    </xf>
    <xf numFmtId="0" fontId="10" fillId="0" borderId="0" xfId="5" applyFont="1" applyFill="1" applyAlignment="1">
      <alignment horizontal="justify" vertical="justify"/>
    </xf>
    <xf numFmtId="166" fontId="10" fillId="0" borderId="0" xfId="5" applyNumberFormat="1" applyFont="1" applyFill="1" applyAlignment="1">
      <alignment horizontal="justify" vertical="justify"/>
    </xf>
    <xf numFmtId="0" fontId="10" fillId="0" borderId="0" xfId="5" applyFont="1" applyFill="1" applyAlignment="1">
      <alignment horizontal="justify" vertical="center"/>
    </xf>
    <xf numFmtId="0" fontId="16" fillId="0" borderId="0" xfId="0" applyFont="1" applyAlignment="1">
      <alignment wrapText="1"/>
    </xf>
    <xf numFmtId="2" fontId="2" fillId="0" borderId="0" xfId="0" applyNumberFormat="1" applyFont="1" applyFill="1" applyBorder="1" applyAlignment="1">
      <alignment vertical="top"/>
    </xf>
    <xf numFmtId="0" fontId="18" fillId="8" borderId="1" xfId="0" applyNumberFormat="1" applyFont="1" applyFill="1" applyBorder="1" applyAlignment="1" applyProtection="1">
      <alignment horizontal="center" vertical="top" wrapText="1"/>
      <protection hidden="1"/>
    </xf>
    <xf numFmtId="0" fontId="18" fillId="8" borderId="1" xfId="0" applyNumberFormat="1" applyFont="1" applyFill="1" applyBorder="1" applyAlignment="1" applyProtection="1">
      <alignment horizontal="left" vertical="top" wrapText="1"/>
      <protection hidden="1"/>
    </xf>
    <xf numFmtId="0" fontId="5" fillId="0" borderId="1" xfId="0" applyFont="1" applyFill="1" applyBorder="1" applyAlignment="1">
      <alignment horizontal="justify" vertical="top"/>
    </xf>
    <xf numFmtId="0" fontId="11" fillId="8" borderId="1" xfId="0" applyFont="1" applyFill="1" applyBorder="1" applyAlignment="1">
      <alignment horizontal="center" vertical="top"/>
    </xf>
    <xf numFmtId="0" fontId="11" fillId="8" borderId="1" xfId="0" applyFont="1" applyFill="1" applyBorder="1" applyAlignment="1">
      <alignment horizontal="justify" vertical="top"/>
    </xf>
    <xf numFmtId="0" fontId="11" fillId="4" borderId="1" xfId="0" applyFont="1" applyFill="1" applyBorder="1" applyAlignment="1">
      <alignment horizontal="center" vertical="top"/>
    </xf>
    <xf numFmtId="0" fontId="11" fillId="4" borderId="1" xfId="0" applyFont="1" applyFill="1" applyBorder="1" applyAlignment="1">
      <alignment horizontal="justify" vertical="top"/>
    </xf>
    <xf numFmtId="1" fontId="19" fillId="4" borderId="1" xfId="0" applyNumberFormat="1" applyFont="1" applyFill="1" applyBorder="1" applyAlignment="1">
      <alignment horizontal="center" vertical="top" wrapText="1"/>
    </xf>
    <xf numFmtId="0" fontId="20" fillId="4" borderId="1" xfId="0" applyFont="1" applyFill="1" applyBorder="1" applyAlignment="1">
      <alignment horizontal="justify" vertical="top"/>
    </xf>
    <xf numFmtId="1" fontId="4" fillId="9" borderId="1" xfId="0" applyNumberFormat="1" applyFont="1" applyFill="1" applyBorder="1" applyAlignment="1">
      <alignment horizontal="justify" vertical="top" wrapText="1"/>
    </xf>
    <xf numFmtId="2" fontId="1" fillId="0" borderId="0" xfId="0" applyNumberFormat="1" applyFont="1" applyFill="1" applyBorder="1" applyAlignment="1">
      <alignment vertical="top"/>
    </xf>
    <xf numFmtId="2" fontId="2" fillId="0" borderId="0" xfId="0" applyNumberFormat="1" applyFont="1" applyFill="1" applyBorder="1" applyAlignment="1">
      <alignment horizontal="center" vertical="top"/>
    </xf>
    <xf numFmtId="165" fontId="18" fillId="8" borderId="1" xfId="1" applyFont="1" applyFill="1" applyBorder="1" applyAlignment="1" applyProtection="1">
      <alignment vertical="top" wrapText="1"/>
      <protection hidden="1"/>
    </xf>
    <xf numFmtId="165" fontId="18" fillId="8" borderId="1" xfId="1" applyFont="1" applyFill="1" applyBorder="1" applyAlignment="1" applyProtection="1">
      <alignment horizontal="center" vertical="top" wrapText="1"/>
      <protection hidden="1"/>
    </xf>
    <xf numFmtId="165" fontId="18" fillId="8" borderId="1" xfId="1" applyFont="1" applyFill="1" applyBorder="1" applyAlignment="1" applyProtection="1">
      <alignment horizontal="right" vertical="top" wrapText="1"/>
      <protection hidden="1"/>
    </xf>
    <xf numFmtId="165" fontId="11" fillId="8" borderId="1" xfId="1" applyFont="1" applyFill="1" applyBorder="1" applyAlignment="1">
      <alignment horizontal="center" vertical="top"/>
    </xf>
    <xf numFmtId="165" fontId="14" fillId="8" borderId="1" xfId="1" applyFont="1" applyFill="1" applyBorder="1" applyAlignment="1">
      <alignment horizontal="right" vertical="top"/>
    </xf>
    <xf numFmtId="2" fontId="14" fillId="0" borderId="0" xfId="0" applyNumberFormat="1" applyFont="1" applyFill="1" applyBorder="1" applyAlignment="1">
      <alignment horizontal="center" vertical="top"/>
    </xf>
    <xf numFmtId="165" fontId="11" fillId="4" borderId="1" xfId="1" applyFont="1" applyFill="1" applyBorder="1" applyAlignment="1">
      <alignment horizontal="center" vertical="top"/>
    </xf>
    <xf numFmtId="2" fontId="2" fillId="0" borderId="1" xfId="0" applyNumberFormat="1" applyFont="1" applyFill="1" applyBorder="1" applyAlignment="1">
      <alignment horizontal="right" vertical="top"/>
    </xf>
    <xf numFmtId="1" fontId="2" fillId="0" borderId="1" xfId="0" applyNumberFormat="1" applyFont="1" applyFill="1" applyBorder="1" applyAlignment="1">
      <alignment vertical="top"/>
    </xf>
    <xf numFmtId="0" fontId="2" fillId="0" borderId="0" xfId="0" applyFont="1" applyBorder="1" applyAlignment="1">
      <alignment vertical="top"/>
    </xf>
    <xf numFmtId="2" fontId="6" fillId="9" borderId="1" xfId="0" applyNumberFormat="1" applyFont="1" applyFill="1" applyBorder="1" applyAlignment="1">
      <alignment horizontal="center" vertical="top"/>
    </xf>
    <xf numFmtId="0" fontId="4" fillId="9" borderId="1" xfId="0" applyFont="1" applyFill="1" applyBorder="1" applyAlignment="1">
      <alignment horizontal="center" vertical="top" wrapText="1"/>
    </xf>
    <xf numFmtId="165" fontId="4" fillId="9" borderId="1" xfId="2" applyFont="1" applyFill="1" applyBorder="1" applyAlignment="1">
      <alignment horizontal="center" vertical="top" wrapText="1"/>
    </xf>
    <xf numFmtId="2" fontId="1" fillId="0" borderId="0" xfId="0" applyNumberFormat="1" applyFont="1" applyFill="1" applyBorder="1" applyAlignment="1">
      <alignment horizontal="center" vertical="top"/>
    </xf>
    <xf numFmtId="2" fontId="1" fillId="0" borderId="0" xfId="0" applyNumberFormat="1" applyFont="1" applyFill="1" applyBorder="1" applyAlignment="1">
      <alignment horizontal="right" vertical="top"/>
    </xf>
    <xf numFmtId="2" fontId="6" fillId="0" borderId="0" xfId="0" applyNumberFormat="1" applyFont="1" applyFill="1" applyBorder="1" applyAlignment="1">
      <alignment vertical="top"/>
    </xf>
    <xf numFmtId="2" fontId="5" fillId="0" borderId="1" xfId="0" applyNumberFormat="1" applyFont="1" applyFill="1" applyBorder="1" applyAlignment="1">
      <alignment vertical="center"/>
    </xf>
    <xf numFmtId="2" fontId="5" fillId="0" borderId="0" xfId="0" applyNumberFormat="1" applyFont="1" applyFill="1" applyBorder="1"/>
    <xf numFmtId="2" fontId="5" fillId="0" borderId="0" xfId="0" applyNumberFormat="1" applyFont="1" applyFill="1" applyBorder="1" applyAlignment="1">
      <alignment horizontal="center" vertical="center"/>
    </xf>
    <xf numFmtId="1" fontId="18" fillId="0" borderId="1" xfId="0" applyNumberFormat="1" applyFont="1" applyFill="1" applyBorder="1" applyAlignment="1">
      <alignment vertical="top"/>
    </xf>
    <xf numFmtId="2" fontId="5" fillId="0" borderId="1" xfId="0" applyNumberFormat="1" applyFont="1" applyFill="1" applyBorder="1" applyAlignment="1">
      <alignment horizontal="center" vertical="center"/>
    </xf>
    <xf numFmtId="2" fontId="18" fillId="0" borderId="1" xfId="0" applyNumberFormat="1" applyFont="1" applyFill="1" applyBorder="1" applyAlignment="1">
      <alignment vertical="center"/>
    </xf>
    <xf numFmtId="2" fontId="5" fillId="0" borderId="0" xfId="0" applyNumberFormat="1" applyFont="1" applyFill="1" applyBorder="1" applyAlignment="1">
      <alignment horizontal="left" vertical="top"/>
    </xf>
    <xf numFmtId="2" fontId="18" fillId="0" borderId="0" xfId="0" applyNumberFormat="1" applyFont="1" applyFill="1" applyBorder="1" applyAlignment="1">
      <alignment vertical="center"/>
    </xf>
    <xf numFmtId="1" fontId="5" fillId="0" borderId="0" xfId="0" applyNumberFormat="1" applyFont="1" applyFill="1" applyBorder="1" applyAlignment="1">
      <alignment horizontal="center" vertical="top"/>
    </xf>
    <xf numFmtId="2" fontId="5" fillId="0" borderId="0" xfId="0" applyNumberFormat="1" applyFont="1" applyFill="1" applyBorder="1" applyAlignment="1">
      <alignment horizontal="right" vertical="center"/>
    </xf>
    <xf numFmtId="2" fontId="5" fillId="0" borderId="0" xfId="0" applyNumberFormat="1" applyFont="1" applyFill="1" applyBorder="1" applyAlignment="1">
      <alignment vertical="center"/>
    </xf>
    <xf numFmtId="0" fontId="18" fillId="0" borderId="1" xfId="0" applyFont="1" applyFill="1" applyBorder="1" applyAlignment="1">
      <alignment horizontal="justify" vertical="top"/>
    </xf>
    <xf numFmtId="1" fontId="2" fillId="0" borderId="1" xfId="0" applyNumberFormat="1" applyFont="1" applyFill="1" applyBorder="1" applyAlignment="1">
      <alignment horizontal="right" vertical="top"/>
    </xf>
    <xf numFmtId="166" fontId="6" fillId="9" borderId="1" xfId="0" applyNumberFormat="1" applyFont="1" applyFill="1" applyBorder="1" applyAlignment="1" applyProtection="1">
      <alignment vertical="center"/>
    </xf>
    <xf numFmtId="165" fontId="11" fillId="8" borderId="1" xfId="1" applyFont="1" applyFill="1" applyBorder="1" applyAlignment="1" applyProtection="1">
      <alignment horizontal="center" vertical="top"/>
      <protection locked="0"/>
    </xf>
    <xf numFmtId="165" fontId="11" fillId="4" borderId="1" xfId="1" applyFont="1" applyFill="1" applyBorder="1" applyAlignment="1" applyProtection="1">
      <alignment horizontal="center" vertical="top"/>
      <protection locked="0"/>
    </xf>
    <xf numFmtId="166" fontId="6" fillId="2" borderId="1" xfId="0" applyNumberFormat="1" applyFont="1" applyFill="1" applyBorder="1" applyAlignment="1" applyProtection="1">
      <alignment vertical="center"/>
      <protection locked="0"/>
    </xf>
    <xf numFmtId="2" fontId="2" fillId="0" borderId="1" xfId="0" applyNumberFormat="1" applyFont="1" applyFill="1" applyBorder="1" applyAlignment="1" applyProtection="1">
      <alignment horizontal="right" vertical="top"/>
      <protection locked="0"/>
    </xf>
    <xf numFmtId="165" fontId="4" fillId="9" borderId="1" xfId="2" applyFont="1" applyFill="1" applyBorder="1" applyAlignment="1" applyProtection="1">
      <alignment horizontal="center" vertical="top" wrapText="1"/>
      <protection locked="0"/>
    </xf>
    <xf numFmtId="2" fontId="5" fillId="0" borderId="1" xfId="0" applyNumberFormat="1" applyFont="1" applyFill="1" applyBorder="1" applyAlignment="1" applyProtection="1">
      <alignment vertical="center"/>
      <protection locked="0"/>
    </xf>
    <xf numFmtId="0" fontId="13" fillId="7" borderId="1" xfId="0" applyFont="1" applyFill="1" applyBorder="1" applyAlignment="1">
      <alignment horizontal="center" vertical="center" wrapText="1"/>
    </xf>
    <xf numFmtId="0" fontId="13" fillId="7" borderId="1" xfId="0" applyFont="1" applyFill="1" applyBorder="1" applyAlignment="1">
      <alignment horizontal="center" vertical="center"/>
    </xf>
    <xf numFmtId="0" fontId="4" fillId="6" borderId="2" xfId="0" applyFont="1" applyFill="1" applyBorder="1" applyAlignment="1">
      <alignment horizontal="center" vertical="center"/>
    </xf>
    <xf numFmtId="0" fontId="4" fillId="6" borderId="4" xfId="0" applyFont="1" applyFill="1" applyBorder="1" applyAlignment="1">
      <alignment horizontal="center" vertical="center"/>
    </xf>
    <xf numFmtId="0" fontId="17" fillId="8" borderId="1" xfId="0" applyFont="1" applyFill="1" applyBorder="1" applyAlignment="1">
      <alignment horizontal="center" vertical="top" wrapText="1"/>
    </xf>
    <xf numFmtId="0" fontId="5" fillId="0" borderId="1" xfId="0" applyFont="1" applyFill="1" applyBorder="1" applyAlignment="1">
      <alignment horizontal="center" vertical="top" wrapText="1"/>
    </xf>
    <xf numFmtId="0" fontId="11" fillId="5" borderId="1" xfId="0" applyFont="1" applyFill="1" applyBorder="1" applyAlignment="1">
      <alignment horizontal="center" vertical="top" wrapText="1"/>
    </xf>
  </cellXfs>
  <cellStyles count="8">
    <cellStyle name="Comma" xfId="1" builtinId="3" customBuiltin="1"/>
    <cellStyle name="Comma 2" xfId="2"/>
    <cellStyle name="Currency [0]" xfId="3" builtinId="7" customBuiltin="1"/>
    <cellStyle name="Excel Built-in Normal" xfId="4"/>
    <cellStyle name="Normal" xfId="0" builtinId="0"/>
    <cellStyle name="Normal 2" xfId="5"/>
    <cellStyle name="Normal 2 10" xfId="6"/>
    <cellStyle name="Style 1" xfId="7"/>
  </cellStyles>
  <dxfs count="62">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editAs="oneCell">
    <xdr:from>
      <xdr:col>1</xdr:col>
      <xdr:colOff>1676400</xdr:colOff>
      <xdr:row>196</xdr:row>
      <xdr:rowOff>0</xdr:rowOff>
    </xdr:from>
    <xdr:to>
      <xdr:col>1</xdr:col>
      <xdr:colOff>2095500</xdr:colOff>
      <xdr:row>196</xdr:row>
      <xdr:rowOff>190500</xdr:rowOff>
    </xdr:to>
    <xdr:sp macro="" textlink="">
      <xdr:nvSpPr>
        <xdr:cNvPr id="18841" name="Text Box 17"/>
        <xdr:cNvSpPr txBox="1">
          <a:spLocks noChangeArrowheads="1"/>
        </xdr:cNvSpPr>
      </xdr:nvSpPr>
      <xdr:spPr bwMode="auto">
        <a:xfrm>
          <a:off x="3657600" y="63855600"/>
          <a:ext cx="419100" cy="190500"/>
        </a:xfrm>
        <a:prstGeom prst="rect">
          <a:avLst/>
        </a:prstGeom>
        <a:noFill/>
        <a:ln w="9525">
          <a:noFill/>
          <a:miter lim="800000"/>
          <a:headEnd/>
          <a:tailEnd/>
        </a:ln>
      </xdr:spPr>
    </xdr:sp>
    <xdr:clientData/>
  </xdr:twoCellAnchor>
  <xdr:twoCellAnchor editAs="oneCell">
    <xdr:from>
      <xdr:col>1</xdr:col>
      <xdr:colOff>1676400</xdr:colOff>
      <xdr:row>196</xdr:row>
      <xdr:rowOff>0</xdr:rowOff>
    </xdr:from>
    <xdr:to>
      <xdr:col>1</xdr:col>
      <xdr:colOff>2095500</xdr:colOff>
      <xdr:row>196</xdr:row>
      <xdr:rowOff>190500</xdr:rowOff>
    </xdr:to>
    <xdr:sp macro="" textlink="">
      <xdr:nvSpPr>
        <xdr:cNvPr id="18842" name="Text Box 18"/>
        <xdr:cNvSpPr txBox="1">
          <a:spLocks noChangeArrowheads="1"/>
        </xdr:cNvSpPr>
      </xdr:nvSpPr>
      <xdr:spPr bwMode="auto">
        <a:xfrm>
          <a:off x="3657600" y="63855600"/>
          <a:ext cx="419100" cy="190500"/>
        </a:xfrm>
        <a:prstGeom prst="rect">
          <a:avLst/>
        </a:prstGeom>
        <a:noFill/>
        <a:ln w="9525">
          <a:noFill/>
          <a:miter lim="800000"/>
          <a:headEnd/>
          <a:tailEnd/>
        </a:ln>
      </xdr:spPr>
    </xdr:sp>
    <xdr:clientData/>
  </xdr:twoCellAnchor>
  <xdr:twoCellAnchor editAs="oneCell">
    <xdr:from>
      <xdr:col>1</xdr:col>
      <xdr:colOff>1676400</xdr:colOff>
      <xdr:row>196</xdr:row>
      <xdr:rowOff>0</xdr:rowOff>
    </xdr:from>
    <xdr:to>
      <xdr:col>1</xdr:col>
      <xdr:colOff>2105025</xdr:colOff>
      <xdr:row>196</xdr:row>
      <xdr:rowOff>190500</xdr:rowOff>
    </xdr:to>
    <xdr:sp macro="" textlink="">
      <xdr:nvSpPr>
        <xdr:cNvPr id="18843" name="Text Box 17"/>
        <xdr:cNvSpPr txBox="1">
          <a:spLocks noChangeArrowheads="1"/>
        </xdr:cNvSpPr>
      </xdr:nvSpPr>
      <xdr:spPr bwMode="auto">
        <a:xfrm>
          <a:off x="3657600" y="63855600"/>
          <a:ext cx="428625" cy="190500"/>
        </a:xfrm>
        <a:prstGeom prst="rect">
          <a:avLst/>
        </a:prstGeom>
        <a:noFill/>
        <a:ln w="9525">
          <a:noFill/>
          <a:miter lim="800000"/>
          <a:headEnd/>
          <a:tailEnd/>
        </a:ln>
      </xdr:spPr>
    </xdr:sp>
    <xdr:clientData/>
  </xdr:twoCellAnchor>
  <xdr:twoCellAnchor editAs="oneCell">
    <xdr:from>
      <xdr:col>1</xdr:col>
      <xdr:colOff>1676400</xdr:colOff>
      <xdr:row>196</xdr:row>
      <xdr:rowOff>0</xdr:rowOff>
    </xdr:from>
    <xdr:to>
      <xdr:col>1</xdr:col>
      <xdr:colOff>2105025</xdr:colOff>
      <xdr:row>196</xdr:row>
      <xdr:rowOff>190500</xdr:rowOff>
    </xdr:to>
    <xdr:sp macro="" textlink="">
      <xdr:nvSpPr>
        <xdr:cNvPr id="18844" name="Text Box 18"/>
        <xdr:cNvSpPr txBox="1">
          <a:spLocks noChangeArrowheads="1"/>
        </xdr:cNvSpPr>
      </xdr:nvSpPr>
      <xdr:spPr bwMode="auto">
        <a:xfrm>
          <a:off x="3657600" y="63855600"/>
          <a:ext cx="428625" cy="190500"/>
        </a:xfrm>
        <a:prstGeom prst="rect">
          <a:avLst/>
        </a:prstGeom>
        <a:noFill/>
        <a:ln w="9525">
          <a:noFill/>
          <a:miter lim="800000"/>
          <a:headEnd/>
          <a:tailEnd/>
        </a:ln>
      </xdr:spPr>
    </xdr:sp>
    <xdr:clientData/>
  </xdr:twoCellAnchor>
  <xdr:twoCellAnchor editAs="oneCell">
    <xdr:from>
      <xdr:col>1</xdr:col>
      <xdr:colOff>1676400</xdr:colOff>
      <xdr:row>196</xdr:row>
      <xdr:rowOff>0</xdr:rowOff>
    </xdr:from>
    <xdr:to>
      <xdr:col>1</xdr:col>
      <xdr:colOff>2095500</xdr:colOff>
      <xdr:row>196</xdr:row>
      <xdr:rowOff>190500</xdr:rowOff>
    </xdr:to>
    <xdr:sp macro="" textlink="">
      <xdr:nvSpPr>
        <xdr:cNvPr id="18845" name="Text Box 17"/>
        <xdr:cNvSpPr txBox="1">
          <a:spLocks noChangeArrowheads="1"/>
        </xdr:cNvSpPr>
      </xdr:nvSpPr>
      <xdr:spPr bwMode="auto">
        <a:xfrm>
          <a:off x="3657600" y="63855600"/>
          <a:ext cx="419100" cy="190500"/>
        </a:xfrm>
        <a:prstGeom prst="rect">
          <a:avLst/>
        </a:prstGeom>
        <a:noFill/>
        <a:ln w="9525">
          <a:noFill/>
          <a:miter lim="800000"/>
          <a:headEnd/>
          <a:tailEnd/>
        </a:ln>
      </xdr:spPr>
    </xdr:sp>
    <xdr:clientData/>
  </xdr:twoCellAnchor>
  <xdr:twoCellAnchor editAs="oneCell">
    <xdr:from>
      <xdr:col>1</xdr:col>
      <xdr:colOff>1676400</xdr:colOff>
      <xdr:row>196</xdr:row>
      <xdr:rowOff>0</xdr:rowOff>
    </xdr:from>
    <xdr:to>
      <xdr:col>1</xdr:col>
      <xdr:colOff>2095500</xdr:colOff>
      <xdr:row>196</xdr:row>
      <xdr:rowOff>190500</xdr:rowOff>
    </xdr:to>
    <xdr:sp macro="" textlink="">
      <xdr:nvSpPr>
        <xdr:cNvPr id="18846" name="Text Box 18"/>
        <xdr:cNvSpPr txBox="1">
          <a:spLocks noChangeArrowheads="1"/>
        </xdr:cNvSpPr>
      </xdr:nvSpPr>
      <xdr:spPr bwMode="auto">
        <a:xfrm>
          <a:off x="3657600" y="63855600"/>
          <a:ext cx="419100" cy="190500"/>
        </a:xfrm>
        <a:prstGeom prst="rect">
          <a:avLst/>
        </a:prstGeom>
        <a:noFill/>
        <a:ln w="9525">
          <a:noFill/>
          <a:miter lim="800000"/>
          <a:headEnd/>
          <a:tailEnd/>
        </a:ln>
      </xdr:spPr>
    </xdr:sp>
    <xdr:clientData/>
  </xdr:twoCellAnchor>
  <xdr:twoCellAnchor editAs="oneCell">
    <xdr:from>
      <xdr:col>1</xdr:col>
      <xdr:colOff>1676400</xdr:colOff>
      <xdr:row>196</xdr:row>
      <xdr:rowOff>0</xdr:rowOff>
    </xdr:from>
    <xdr:to>
      <xdr:col>1</xdr:col>
      <xdr:colOff>2105025</xdr:colOff>
      <xdr:row>196</xdr:row>
      <xdr:rowOff>190500</xdr:rowOff>
    </xdr:to>
    <xdr:sp macro="" textlink="">
      <xdr:nvSpPr>
        <xdr:cNvPr id="18847" name="Text Box 17"/>
        <xdr:cNvSpPr txBox="1">
          <a:spLocks noChangeArrowheads="1"/>
        </xdr:cNvSpPr>
      </xdr:nvSpPr>
      <xdr:spPr bwMode="auto">
        <a:xfrm>
          <a:off x="3657600" y="63855600"/>
          <a:ext cx="428625" cy="190500"/>
        </a:xfrm>
        <a:prstGeom prst="rect">
          <a:avLst/>
        </a:prstGeom>
        <a:noFill/>
        <a:ln w="9525">
          <a:noFill/>
          <a:miter lim="800000"/>
          <a:headEnd/>
          <a:tailEnd/>
        </a:ln>
      </xdr:spPr>
    </xdr:sp>
    <xdr:clientData/>
  </xdr:twoCellAnchor>
  <xdr:twoCellAnchor editAs="oneCell">
    <xdr:from>
      <xdr:col>1</xdr:col>
      <xdr:colOff>1676400</xdr:colOff>
      <xdr:row>196</xdr:row>
      <xdr:rowOff>0</xdr:rowOff>
    </xdr:from>
    <xdr:to>
      <xdr:col>1</xdr:col>
      <xdr:colOff>2105025</xdr:colOff>
      <xdr:row>196</xdr:row>
      <xdr:rowOff>190500</xdr:rowOff>
    </xdr:to>
    <xdr:sp macro="" textlink="">
      <xdr:nvSpPr>
        <xdr:cNvPr id="18848" name="Text Box 18"/>
        <xdr:cNvSpPr txBox="1">
          <a:spLocks noChangeArrowheads="1"/>
        </xdr:cNvSpPr>
      </xdr:nvSpPr>
      <xdr:spPr bwMode="auto">
        <a:xfrm>
          <a:off x="3657600" y="63855600"/>
          <a:ext cx="428625" cy="190500"/>
        </a:xfrm>
        <a:prstGeom prst="rect">
          <a:avLst/>
        </a:prstGeom>
        <a:noFill/>
        <a:ln w="9525">
          <a:noFill/>
          <a:miter lim="800000"/>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1676400</xdr:colOff>
      <xdr:row>7</xdr:row>
      <xdr:rowOff>0</xdr:rowOff>
    </xdr:from>
    <xdr:to>
      <xdr:col>1</xdr:col>
      <xdr:colOff>2095500</xdr:colOff>
      <xdr:row>7</xdr:row>
      <xdr:rowOff>190500</xdr:rowOff>
    </xdr:to>
    <xdr:sp macro="" textlink="">
      <xdr:nvSpPr>
        <xdr:cNvPr id="2" name="Text Box 17"/>
        <xdr:cNvSpPr txBox="1">
          <a:spLocks noChangeArrowheads="1"/>
        </xdr:cNvSpPr>
      </xdr:nvSpPr>
      <xdr:spPr bwMode="auto">
        <a:xfrm>
          <a:off x="3714750" y="65360550"/>
          <a:ext cx="419100" cy="190500"/>
        </a:xfrm>
        <a:prstGeom prst="rect">
          <a:avLst/>
        </a:prstGeom>
        <a:noFill/>
        <a:ln w="9525">
          <a:noFill/>
          <a:miter lim="800000"/>
          <a:headEnd/>
          <a:tailEnd/>
        </a:ln>
      </xdr:spPr>
    </xdr:sp>
    <xdr:clientData/>
  </xdr:twoCellAnchor>
  <xdr:twoCellAnchor editAs="oneCell">
    <xdr:from>
      <xdr:col>1</xdr:col>
      <xdr:colOff>1676400</xdr:colOff>
      <xdr:row>7</xdr:row>
      <xdr:rowOff>0</xdr:rowOff>
    </xdr:from>
    <xdr:to>
      <xdr:col>1</xdr:col>
      <xdr:colOff>2095500</xdr:colOff>
      <xdr:row>7</xdr:row>
      <xdr:rowOff>190500</xdr:rowOff>
    </xdr:to>
    <xdr:sp macro="" textlink="">
      <xdr:nvSpPr>
        <xdr:cNvPr id="3" name="Text Box 18"/>
        <xdr:cNvSpPr txBox="1">
          <a:spLocks noChangeArrowheads="1"/>
        </xdr:cNvSpPr>
      </xdr:nvSpPr>
      <xdr:spPr bwMode="auto">
        <a:xfrm>
          <a:off x="3714750" y="65360550"/>
          <a:ext cx="419100" cy="190500"/>
        </a:xfrm>
        <a:prstGeom prst="rect">
          <a:avLst/>
        </a:prstGeom>
        <a:noFill/>
        <a:ln w="9525">
          <a:noFill/>
          <a:miter lim="800000"/>
          <a:headEnd/>
          <a:tailEnd/>
        </a:ln>
      </xdr:spPr>
    </xdr:sp>
    <xdr:clientData/>
  </xdr:twoCellAnchor>
  <xdr:twoCellAnchor editAs="oneCell">
    <xdr:from>
      <xdr:col>1</xdr:col>
      <xdr:colOff>1676400</xdr:colOff>
      <xdr:row>7</xdr:row>
      <xdr:rowOff>0</xdr:rowOff>
    </xdr:from>
    <xdr:to>
      <xdr:col>1</xdr:col>
      <xdr:colOff>2105025</xdr:colOff>
      <xdr:row>7</xdr:row>
      <xdr:rowOff>190500</xdr:rowOff>
    </xdr:to>
    <xdr:sp macro="" textlink="">
      <xdr:nvSpPr>
        <xdr:cNvPr id="4" name="Text Box 17"/>
        <xdr:cNvSpPr txBox="1">
          <a:spLocks noChangeArrowheads="1"/>
        </xdr:cNvSpPr>
      </xdr:nvSpPr>
      <xdr:spPr bwMode="auto">
        <a:xfrm>
          <a:off x="3714750" y="65360550"/>
          <a:ext cx="428625" cy="190500"/>
        </a:xfrm>
        <a:prstGeom prst="rect">
          <a:avLst/>
        </a:prstGeom>
        <a:noFill/>
        <a:ln w="9525">
          <a:noFill/>
          <a:miter lim="800000"/>
          <a:headEnd/>
          <a:tailEnd/>
        </a:ln>
      </xdr:spPr>
    </xdr:sp>
    <xdr:clientData/>
  </xdr:twoCellAnchor>
  <xdr:twoCellAnchor editAs="oneCell">
    <xdr:from>
      <xdr:col>1</xdr:col>
      <xdr:colOff>1676400</xdr:colOff>
      <xdr:row>7</xdr:row>
      <xdr:rowOff>0</xdr:rowOff>
    </xdr:from>
    <xdr:to>
      <xdr:col>1</xdr:col>
      <xdr:colOff>2105025</xdr:colOff>
      <xdr:row>7</xdr:row>
      <xdr:rowOff>190500</xdr:rowOff>
    </xdr:to>
    <xdr:sp macro="" textlink="">
      <xdr:nvSpPr>
        <xdr:cNvPr id="5" name="Text Box 18"/>
        <xdr:cNvSpPr txBox="1">
          <a:spLocks noChangeArrowheads="1"/>
        </xdr:cNvSpPr>
      </xdr:nvSpPr>
      <xdr:spPr bwMode="auto">
        <a:xfrm>
          <a:off x="3714750" y="65360550"/>
          <a:ext cx="428625" cy="190500"/>
        </a:xfrm>
        <a:prstGeom prst="rect">
          <a:avLst/>
        </a:prstGeom>
        <a:noFill/>
        <a:ln w="9525">
          <a:noFill/>
          <a:miter lim="800000"/>
          <a:headEnd/>
          <a:tailEnd/>
        </a:ln>
      </xdr:spPr>
    </xdr:sp>
    <xdr:clientData/>
  </xdr:twoCellAnchor>
  <xdr:twoCellAnchor editAs="oneCell">
    <xdr:from>
      <xdr:col>1</xdr:col>
      <xdr:colOff>1676400</xdr:colOff>
      <xdr:row>7</xdr:row>
      <xdr:rowOff>0</xdr:rowOff>
    </xdr:from>
    <xdr:to>
      <xdr:col>1</xdr:col>
      <xdr:colOff>2095500</xdr:colOff>
      <xdr:row>7</xdr:row>
      <xdr:rowOff>190500</xdr:rowOff>
    </xdr:to>
    <xdr:sp macro="" textlink="">
      <xdr:nvSpPr>
        <xdr:cNvPr id="6" name="Text Box 17"/>
        <xdr:cNvSpPr txBox="1">
          <a:spLocks noChangeArrowheads="1"/>
        </xdr:cNvSpPr>
      </xdr:nvSpPr>
      <xdr:spPr bwMode="auto">
        <a:xfrm>
          <a:off x="3714750" y="65360550"/>
          <a:ext cx="419100" cy="190500"/>
        </a:xfrm>
        <a:prstGeom prst="rect">
          <a:avLst/>
        </a:prstGeom>
        <a:noFill/>
        <a:ln w="9525">
          <a:noFill/>
          <a:miter lim="800000"/>
          <a:headEnd/>
          <a:tailEnd/>
        </a:ln>
      </xdr:spPr>
    </xdr:sp>
    <xdr:clientData/>
  </xdr:twoCellAnchor>
  <xdr:twoCellAnchor editAs="oneCell">
    <xdr:from>
      <xdr:col>1</xdr:col>
      <xdr:colOff>1676400</xdr:colOff>
      <xdr:row>7</xdr:row>
      <xdr:rowOff>0</xdr:rowOff>
    </xdr:from>
    <xdr:to>
      <xdr:col>1</xdr:col>
      <xdr:colOff>2095500</xdr:colOff>
      <xdr:row>7</xdr:row>
      <xdr:rowOff>190500</xdr:rowOff>
    </xdr:to>
    <xdr:sp macro="" textlink="">
      <xdr:nvSpPr>
        <xdr:cNvPr id="7" name="Text Box 18"/>
        <xdr:cNvSpPr txBox="1">
          <a:spLocks noChangeArrowheads="1"/>
        </xdr:cNvSpPr>
      </xdr:nvSpPr>
      <xdr:spPr bwMode="auto">
        <a:xfrm>
          <a:off x="3714750" y="65360550"/>
          <a:ext cx="419100" cy="190500"/>
        </a:xfrm>
        <a:prstGeom prst="rect">
          <a:avLst/>
        </a:prstGeom>
        <a:noFill/>
        <a:ln w="9525">
          <a:noFill/>
          <a:miter lim="800000"/>
          <a:headEnd/>
          <a:tailEnd/>
        </a:ln>
      </xdr:spPr>
    </xdr:sp>
    <xdr:clientData/>
  </xdr:twoCellAnchor>
  <xdr:twoCellAnchor editAs="oneCell">
    <xdr:from>
      <xdr:col>1</xdr:col>
      <xdr:colOff>1676400</xdr:colOff>
      <xdr:row>7</xdr:row>
      <xdr:rowOff>0</xdr:rowOff>
    </xdr:from>
    <xdr:to>
      <xdr:col>1</xdr:col>
      <xdr:colOff>2105025</xdr:colOff>
      <xdr:row>7</xdr:row>
      <xdr:rowOff>190500</xdr:rowOff>
    </xdr:to>
    <xdr:sp macro="" textlink="">
      <xdr:nvSpPr>
        <xdr:cNvPr id="8" name="Text Box 17"/>
        <xdr:cNvSpPr txBox="1">
          <a:spLocks noChangeArrowheads="1"/>
        </xdr:cNvSpPr>
      </xdr:nvSpPr>
      <xdr:spPr bwMode="auto">
        <a:xfrm>
          <a:off x="3714750" y="65360550"/>
          <a:ext cx="428625" cy="190500"/>
        </a:xfrm>
        <a:prstGeom prst="rect">
          <a:avLst/>
        </a:prstGeom>
        <a:noFill/>
        <a:ln w="9525">
          <a:noFill/>
          <a:miter lim="800000"/>
          <a:headEnd/>
          <a:tailEnd/>
        </a:ln>
      </xdr:spPr>
    </xdr:sp>
    <xdr:clientData/>
  </xdr:twoCellAnchor>
  <xdr:twoCellAnchor editAs="oneCell">
    <xdr:from>
      <xdr:col>1</xdr:col>
      <xdr:colOff>1676400</xdr:colOff>
      <xdr:row>7</xdr:row>
      <xdr:rowOff>0</xdr:rowOff>
    </xdr:from>
    <xdr:to>
      <xdr:col>1</xdr:col>
      <xdr:colOff>2105025</xdr:colOff>
      <xdr:row>7</xdr:row>
      <xdr:rowOff>190500</xdr:rowOff>
    </xdr:to>
    <xdr:sp macro="" textlink="">
      <xdr:nvSpPr>
        <xdr:cNvPr id="9" name="Text Box 18"/>
        <xdr:cNvSpPr txBox="1">
          <a:spLocks noChangeArrowheads="1"/>
        </xdr:cNvSpPr>
      </xdr:nvSpPr>
      <xdr:spPr bwMode="auto">
        <a:xfrm>
          <a:off x="3714750" y="65360550"/>
          <a:ext cx="428625" cy="190500"/>
        </a:xfrm>
        <a:prstGeom prst="rect">
          <a:avLst/>
        </a:prstGeom>
        <a:noFill/>
        <a:ln w="9525">
          <a:noFill/>
          <a:miter lim="800000"/>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1676400</xdr:colOff>
      <xdr:row>7</xdr:row>
      <xdr:rowOff>0</xdr:rowOff>
    </xdr:from>
    <xdr:to>
      <xdr:col>1</xdr:col>
      <xdr:colOff>2095500</xdr:colOff>
      <xdr:row>8</xdr:row>
      <xdr:rowOff>28575</xdr:rowOff>
    </xdr:to>
    <xdr:sp macro="" textlink="">
      <xdr:nvSpPr>
        <xdr:cNvPr id="19865" name="Text Box 17"/>
        <xdr:cNvSpPr txBox="1">
          <a:spLocks noChangeArrowheads="1"/>
        </xdr:cNvSpPr>
      </xdr:nvSpPr>
      <xdr:spPr bwMode="auto">
        <a:xfrm>
          <a:off x="3657600" y="1143000"/>
          <a:ext cx="419100" cy="190500"/>
        </a:xfrm>
        <a:prstGeom prst="rect">
          <a:avLst/>
        </a:prstGeom>
        <a:noFill/>
        <a:ln w="9525">
          <a:noFill/>
          <a:miter lim="800000"/>
          <a:headEnd/>
          <a:tailEnd/>
        </a:ln>
      </xdr:spPr>
    </xdr:sp>
    <xdr:clientData/>
  </xdr:twoCellAnchor>
  <xdr:twoCellAnchor editAs="oneCell">
    <xdr:from>
      <xdr:col>1</xdr:col>
      <xdr:colOff>1676400</xdr:colOff>
      <xdr:row>7</xdr:row>
      <xdr:rowOff>0</xdr:rowOff>
    </xdr:from>
    <xdr:to>
      <xdr:col>1</xdr:col>
      <xdr:colOff>2095500</xdr:colOff>
      <xdr:row>8</xdr:row>
      <xdr:rowOff>28575</xdr:rowOff>
    </xdr:to>
    <xdr:sp macro="" textlink="">
      <xdr:nvSpPr>
        <xdr:cNvPr id="19866" name="Text Box 18"/>
        <xdr:cNvSpPr txBox="1">
          <a:spLocks noChangeArrowheads="1"/>
        </xdr:cNvSpPr>
      </xdr:nvSpPr>
      <xdr:spPr bwMode="auto">
        <a:xfrm>
          <a:off x="3657600" y="1143000"/>
          <a:ext cx="419100" cy="190500"/>
        </a:xfrm>
        <a:prstGeom prst="rect">
          <a:avLst/>
        </a:prstGeom>
        <a:noFill/>
        <a:ln w="9525">
          <a:noFill/>
          <a:miter lim="800000"/>
          <a:headEnd/>
          <a:tailEnd/>
        </a:ln>
      </xdr:spPr>
    </xdr:sp>
    <xdr:clientData/>
  </xdr:twoCellAnchor>
  <xdr:twoCellAnchor editAs="oneCell">
    <xdr:from>
      <xdr:col>1</xdr:col>
      <xdr:colOff>1676400</xdr:colOff>
      <xdr:row>7</xdr:row>
      <xdr:rowOff>0</xdr:rowOff>
    </xdr:from>
    <xdr:to>
      <xdr:col>1</xdr:col>
      <xdr:colOff>2105025</xdr:colOff>
      <xdr:row>8</xdr:row>
      <xdr:rowOff>28575</xdr:rowOff>
    </xdr:to>
    <xdr:sp macro="" textlink="">
      <xdr:nvSpPr>
        <xdr:cNvPr id="19867" name="Text Box 17"/>
        <xdr:cNvSpPr txBox="1">
          <a:spLocks noChangeArrowheads="1"/>
        </xdr:cNvSpPr>
      </xdr:nvSpPr>
      <xdr:spPr bwMode="auto">
        <a:xfrm>
          <a:off x="3657600" y="1143000"/>
          <a:ext cx="428625" cy="190500"/>
        </a:xfrm>
        <a:prstGeom prst="rect">
          <a:avLst/>
        </a:prstGeom>
        <a:noFill/>
        <a:ln w="9525">
          <a:noFill/>
          <a:miter lim="800000"/>
          <a:headEnd/>
          <a:tailEnd/>
        </a:ln>
      </xdr:spPr>
    </xdr:sp>
    <xdr:clientData/>
  </xdr:twoCellAnchor>
  <xdr:twoCellAnchor editAs="oneCell">
    <xdr:from>
      <xdr:col>1</xdr:col>
      <xdr:colOff>1676400</xdr:colOff>
      <xdr:row>7</xdr:row>
      <xdr:rowOff>0</xdr:rowOff>
    </xdr:from>
    <xdr:to>
      <xdr:col>1</xdr:col>
      <xdr:colOff>2105025</xdr:colOff>
      <xdr:row>8</xdr:row>
      <xdr:rowOff>28575</xdr:rowOff>
    </xdr:to>
    <xdr:sp macro="" textlink="">
      <xdr:nvSpPr>
        <xdr:cNvPr id="19868" name="Text Box 18"/>
        <xdr:cNvSpPr txBox="1">
          <a:spLocks noChangeArrowheads="1"/>
        </xdr:cNvSpPr>
      </xdr:nvSpPr>
      <xdr:spPr bwMode="auto">
        <a:xfrm>
          <a:off x="3657600" y="1143000"/>
          <a:ext cx="428625" cy="190500"/>
        </a:xfrm>
        <a:prstGeom prst="rect">
          <a:avLst/>
        </a:prstGeom>
        <a:noFill/>
        <a:ln w="9525">
          <a:noFill/>
          <a:miter lim="800000"/>
          <a:headEnd/>
          <a:tailEnd/>
        </a:ln>
      </xdr:spPr>
    </xdr:sp>
    <xdr:clientData/>
  </xdr:twoCellAnchor>
  <xdr:twoCellAnchor editAs="oneCell">
    <xdr:from>
      <xdr:col>1</xdr:col>
      <xdr:colOff>1676400</xdr:colOff>
      <xdr:row>7</xdr:row>
      <xdr:rowOff>0</xdr:rowOff>
    </xdr:from>
    <xdr:to>
      <xdr:col>1</xdr:col>
      <xdr:colOff>2095500</xdr:colOff>
      <xdr:row>8</xdr:row>
      <xdr:rowOff>28575</xdr:rowOff>
    </xdr:to>
    <xdr:sp macro="" textlink="">
      <xdr:nvSpPr>
        <xdr:cNvPr id="19869" name="Text Box 17"/>
        <xdr:cNvSpPr txBox="1">
          <a:spLocks noChangeArrowheads="1"/>
        </xdr:cNvSpPr>
      </xdr:nvSpPr>
      <xdr:spPr bwMode="auto">
        <a:xfrm>
          <a:off x="3657600" y="1143000"/>
          <a:ext cx="419100" cy="190500"/>
        </a:xfrm>
        <a:prstGeom prst="rect">
          <a:avLst/>
        </a:prstGeom>
        <a:noFill/>
        <a:ln w="9525">
          <a:noFill/>
          <a:miter lim="800000"/>
          <a:headEnd/>
          <a:tailEnd/>
        </a:ln>
      </xdr:spPr>
    </xdr:sp>
    <xdr:clientData/>
  </xdr:twoCellAnchor>
  <xdr:twoCellAnchor editAs="oneCell">
    <xdr:from>
      <xdr:col>1</xdr:col>
      <xdr:colOff>1676400</xdr:colOff>
      <xdr:row>7</xdr:row>
      <xdr:rowOff>0</xdr:rowOff>
    </xdr:from>
    <xdr:to>
      <xdr:col>1</xdr:col>
      <xdr:colOff>2095500</xdr:colOff>
      <xdr:row>8</xdr:row>
      <xdr:rowOff>28575</xdr:rowOff>
    </xdr:to>
    <xdr:sp macro="" textlink="">
      <xdr:nvSpPr>
        <xdr:cNvPr id="19870" name="Text Box 18"/>
        <xdr:cNvSpPr txBox="1">
          <a:spLocks noChangeArrowheads="1"/>
        </xdr:cNvSpPr>
      </xdr:nvSpPr>
      <xdr:spPr bwMode="auto">
        <a:xfrm>
          <a:off x="3657600" y="1143000"/>
          <a:ext cx="419100" cy="190500"/>
        </a:xfrm>
        <a:prstGeom prst="rect">
          <a:avLst/>
        </a:prstGeom>
        <a:noFill/>
        <a:ln w="9525">
          <a:noFill/>
          <a:miter lim="800000"/>
          <a:headEnd/>
          <a:tailEnd/>
        </a:ln>
      </xdr:spPr>
    </xdr:sp>
    <xdr:clientData/>
  </xdr:twoCellAnchor>
  <xdr:twoCellAnchor editAs="oneCell">
    <xdr:from>
      <xdr:col>1</xdr:col>
      <xdr:colOff>1676400</xdr:colOff>
      <xdr:row>7</xdr:row>
      <xdr:rowOff>0</xdr:rowOff>
    </xdr:from>
    <xdr:to>
      <xdr:col>1</xdr:col>
      <xdr:colOff>2105025</xdr:colOff>
      <xdr:row>8</xdr:row>
      <xdr:rowOff>28575</xdr:rowOff>
    </xdr:to>
    <xdr:sp macro="" textlink="">
      <xdr:nvSpPr>
        <xdr:cNvPr id="19871" name="Text Box 17"/>
        <xdr:cNvSpPr txBox="1">
          <a:spLocks noChangeArrowheads="1"/>
        </xdr:cNvSpPr>
      </xdr:nvSpPr>
      <xdr:spPr bwMode="auto">
        <a:xfrm>
          <a:off x="3657600" y="1143000"/>
          <a:ext cx="428625" cy="190500"/>
        </a:xfrm>
        <a:prstGeom prst="rect">
          <a:avLst/>
        </a:prstGeom>
        <a:noFill/>
        <a:ln w="9525">
          <a:noFill/>
          <a:miter lim="800000"/>
          <a:headEnd/>
          <a:tailEnd/>
        </a:ln>
      </xdr:spPr>
    </xdr:sp>
    <xdr:clientData/>
  </xdr:twoCellAnchor>
  <xdr:twoCellAnchor editAs="oneCell">
    <xdr:from>
      <xdr:col>1</xdr:col>
      <xdr:colOff>1676400</xdr:colOff>
      <xdr:row>7</xdr:row>
      <xdr:rowOff>0</xdr:rowOff>
    </xdr:from>
    <xdr:to>
      <xdr:col>1</xdr:col>
      <xdr:colOff>2105025</xdr:colOff>
      <xdr:row>8</xdr:row>
      <xdr:rowOff>28575</xdr:rowOff>
    </xdr:to>
    <xdr:sp macro="" textlink="">
      <xdr:nvSpPr>
        <xdr:cNvPr id="19872" name="Text Box 18"/>
        <xdr:cNvSpPr txBox="1">
          <a:spLocks noChangeArrowheads="1"/>
        </xdr:cNvSpPr>
      </xdr:nvSpPr>
      <xdr:spPr bwMode="auto">
        <a:xfrm>
          <a:off x="3657600" y="1143000"/>
          <a:ext cx="428625" cy="190500"/>
        </a:xfrm>
        <a:prstGeom prst="rect">
          <a:avLst/>
        </a:prstGeom>
        <a:noFill/>
        <a:ln w="9525">
          <a:noFill/>
          <a:miter lim="800000"/>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1676400</xdr:colOff>
      <xdr:row>6</xdr:row>
      <xdr:rowOff>0</xdr:rowOff>
    </xdr:from>
    <xdr:to>
      <xdr:col>1</xdr:col>
      <xdr:colOff>2095500</xdr:colOff>
      <xdr:row>6</xdr:row>
      <xdr:rowOff>190500</xdr:rowOff>
    </xdr:to>
    <xdr:sp macro="" textlink="">
      <xdr:nvSpPr>
        <xdr:cNvPr id="20873" name="Text Box 17"/>
        <xdr:cNvSpPr txBox="1">
          <a:spLocks noChangeArrowheads="1"/>
        </xdr:cNvSpPr>
      </xdr:nvSpPr>
      <xdr:spPr bwMode="auto">
        <a:xfrm>
          <a:off x="3657600" y="1143000"/>
          <a:ext cx="419100" cy="190500"/>
        </a:xfrm>
        <a:prstGeom prst="rect">
          <a:avLst/>
        </a:prstGeom>
        <a:noFill/>
        <a:ln w="9525">
          <a:noFill/>
          <a:miter lim="800000"/>
          <a:headEnd/>
          <a:tailEnd/>
        </a:ln>
      </xdr:spPr>
    </xdr:sp>
    <xdr:clientData/>
  </xdr:twoCellAnchor>
  <xdr:twoCellAnchor editAs="oneCell">
    <xdr:from>
      <xdr:col>1</xdr:col>
      <xdr:colOff>1676400</xdr:colOff>
      <xdr:row>6</xdr:row>
      <xdr:rowOff>0</xdr:rowOff>
    </xdr:from>
    <xdr:to>
      <xdr:col>1</xdr:col>
      <xdr:colOff>2095500</xdr:colOff>
      <xdr:row>6</xdr:row>
      <xdr:rowOff>190500</xdr:rowOff>
    </xdr:to>
    <xdr:sp macro="" textlink="">
      <xdr:nvSpPr>
        <xdr:cNvPr id="20874" name="Text Box 18"/>
        <xdr:cNvSpPr txBox="1">
          <a:spLocks noChangeArrowheads="1"/>
        </xdr:cNvSpPr>
      </xdr:nvSpPr>
      <xdr:spPr bwMode="auto">
        <a:xfrm>
          <a:off x="3657600" y="1143000"/>
          <a:ext cx="419100" cy="190500"/>
        </a:xfrm>
        <a:prstGeom prst="rect">
          <a:avLst/>
        </a:prstGeom>
        <a:noFill/>
        <a:ln w="9525">
          <a:noFill/>
          <a:miter lim="800000"/>
          <a:headEnd/>
          <a:tailEnd/>
        </a:ln>
      </xdr:spPr>
    </xdr:sp>
    <xdr:clientData/>
  </xdr:twoCellAnchor>
  <xdr:twoCellAnchor editAs="oneCell">
    <xdr:from>
      <xdr:col>1</xdr:col>
      <xdr:colOff>1676400</xdr:colOff>
      <xdr:row>6</xdr:row>
      <xdr:rowOff>0</xdr:rowOff>
    </xdr:from>
    <xdr:to>
      <xdr:col>1</xdr:col>
      <xdr:colOff>2105025</xdr:colOff>
      <xdr:row>6</xdr:row>
      <xdr:rowOff>190500</xdr:rowOff>
    </xdr:to>
    <xdr:sp macro="" textlink="">
      <xdr:nvSpPr>
        <xdr:cNvPr id="20875" name="Text Box 17"/>
        <xdr:cNvSpPr txBox="1">
          <a:spLocks noChangeArrowheads="1"/>
        </xdr:cNvSpPr>
      </xdr:nvSpPr>
      <xdr:spPr bwMode="auto">
        <a:xfrm>
          <a:off x="3657600" y="1143000"/>
          <a:ext cx="428625" cy="190500"/>
        </a:xfrm>
        <a:prstGeom prst="rect">
          <a:avLst/>
        </a:prstGeom>
        <a:noFill/>
        <a:ln w="9525">
          <a:noFill/>
          <a:miter lim="800000"/>
          <a:headEnd/>
          <a:tailEnd/>
        </a:ln>
      </xdr:spPr>
    </xdr:sp>
    <xdr:clientData/>
  </xdr:twoCellAnchor>
  <xdr:twoCellAnchor editAs="oneCell">
    <xdr:from>
      <xdr:col>1</xdr:col>
      <xdr:colOff>1676400</xdr:colOff>
      <xdr:row>6</xdr:row>
      <xdr:rowOff>0</xdr:rowOff>
    </xdr:from>
    <xdr:to>
      <xdr:col>1</xdr:col>
      <xdr:colOff>2105025</xdr:colOff>
      <xdr:row>6</xdr:row>
      <xdr:rowOff>190500</xdr:rowOff>
    </xdr:to>
    <xdr:sp macro="" textlink="">
      <xdr:nvSpPr>
        <xdr:cNvPr id="20876" name="Text Box 18"/>
        <xdr:cNvSpPr txBox="1">
          <a:spLocks noChangeArrowheads="1"/>
        </xdr:cNvSpPr>
      </xdr:nvSpPr>
      <xdr:spPr bwMode="auto">
        <a:xfrm>
          <a:off x="3657600" y="1143000"/>
          <a:ext cx="428625" cy="190500"/>
        </a:xfrm>
        <a:prstGeom prst="rect">
          <a:avLst/>
        </a:prstGeom>
        <a:noFill/>
        <a:ln w="9525">
          <a:noFill/>
          <a:miter lim="800000"/>
          <a:headEnd/>
          <a:tailEnd/>
        </a:ln>
      </xdr:spPr>
    </xdr:sp>
    <xdr:clientData/>
  </xdr:twoCellAnchor>
  <xdr:twoCellAnchor editAs="oneCell">
    <xdr:from>
      <xdr:col>1</xdr:col>
      <xdr:colOff>1676400</xdr:colOff>
      <xdr:row>6</xdr:row>
      <xdr:rowOff>0</xdr:rowOff>
    </xdr:from>
    <xdr:to>
      <xdr:col>1</xdr:col>
      <xdr:colOff>2095500</xdr:colOff>
      <xdr:row>6</xdr:row>
      <xdr:rowOff>190500</xdr:rowOff>
    </xdr:to>
    <xdr:sp macro="" textlink="">
      <xdr:nvSpPr>
        <xdr:cNvPr id="20877" name="Text Box 17"/>
        <xdr:cNvSpPr txBox="1">
          <a:spLocks noChangeArrowheads="1"/>
        </xdr:cNvSpPr>
      </xdr:nvSpPr>
      <xdr:spPr bwMode="auto">
        <a:xfrm>
          <a:off x="3657600" y="1143000"/>
          <a:ext cx="419100" cy="190500"/>
        </a:xfrm>
        <a:prstGeom prst="rect">
          <a:avLst/>
        </a:prstGeom>
        <a:noFill/>
        <a:ln w="9525">
          <a:noFill/>
          <a:miter lim="800000"/>
          <a:headEnd/>
          <a:tailEnd/>
        </a:ln>
      </xdr:spPr>
    </xdr:sp>
    <xdr:clientData/>
  </xdr:twoCellAnchor>
  <xdr:twoCellAnchor editAs="oneCell">
    <xdr:from>
      <xdr:col>1</xdr:col>
      <xdr:colOff>1676400</xdr:colOff>
      <xdr:row>6</xdr:row>
      <xdr:rowOff>0</xdr:rowOff>
    </xdr:from>
    <xdr:to>
      <xdr:col>1</xdr:col>
      <xdr:colOff>2095500</xdr:colOff>
      <xdr:row>6</xdr:row>
      <xdr:rowOff>190500</xdr:rowOff>
    </xdr:to>
    <xdr:sp macro="" textlink="">
      <xdr:nvSpPr>
        <xdr:cNvPr id="20878" name="Text Box 18"/>
        <xdr:cNvSpPr txBox="1">
          <a:spLocks noChangeArrowheads="1"/>
        </xdr:cNvSpPr>
      </xdr:nvSpPr>
      <xdr:spPr bwMode="auto">
        <a:xfrm>
          <a:off x="3657600" y="1143000"/>
          <a:ext cx="419100" cy="190500"/>
        </a:xfrm>
        <a:prstGeom prst="rect">
          <a:avLst/>
        </a:prstGeom>
        <a:noFill/>
        <a:ln w="9525">
          <a:noFill/>
          <a:miter lim="800000"/>
          <a:headEnd/>
          <a:tailEnd/>
        </a:ln>
      </xdr:spPr>
    </xdr:sp>
    <xdr:clientData/>
  </xdr:twoCellAnchor>
  <xdr:twoCellAnchor editAs="oneCell">
    <xdr:from>
      <xdr:col>1</xdr:col>
      <xdr:colOff>1676400</xdr:colOff>
      <xdr:row>6</xdr:row>
      <xdr:rowOff>0</xdr:rowOff>
    </xdr:from>
    <xdr:to>
      <xdr:col>1</xdr:col>
      <xdr:colOff>2105025</xdr:colOff>
      <xdr:row>6</xdr:row>
      <xdr:rowOff>190500</xdr:rowOff>
    </xdr:to>
    <xdr:sp macro="" textlink="">
      <xdr:nvSpPr>
        <xdr:cNvPr id="20879" name="Text Box 17"/>
        <xdr:cNvSpPr txBox="1">
          <a:spLocks noChangeArrowheads="1"/>
        </xdr:cNvSpPr>
      </xdr:nvSpPr>
      <xdr:spPr bwMode="auto">
        <a:xfrm>
          <a:off x="3657600" y="1143000"/>
          <a:ext cx="428625" cy="190500"/>
        </a:xfrm>
        <a:prstGeom prst="rect">
          <a:avLst/>
        </a:prstGeom>
        <a:noFill/>
        <a:ln w="9525">
          <a:noFill/>
          <a:miter lim="800000"/>
          <a:headEnd/>
          <a:tailEnd/>
        </a:ln>
      </xdr:spPr>
    </xdr:sp>
    <xdr:clientData/>
  </xdr:twoCellAnchor>
  <xdr:twoCellAnchor editAs="oneCell">
    <xdr:from>
      <xdr:col>1</xdr:col>
      <xdr:colOff>1676400</xdr:colOff>
      <xdr:row>6</xdr:row>
      <xdr:rowOff>0</xdr:rowOff>
    </xdr:from>
    <xdr:to>
      <xdr:col>1</xdr:col>
      <xdr:colOff>2105025</xdr:colOff>
      <xdr:row>6</xdr:row>
      <xdr:rowOff>190500</xdr:rowOff>
    </xdr:to>
    <xdr:sp macro="" textlink="">
      <xdr:nvSpPr>
        <xdr:cNvPr id="20880" name="Text Box 18"/>
        <xdr:cNvSpPr txBox="1">
          <a:spLocks noChangeArrowheads="1"/>
        </xdr:cNvSpPr>
      </xdr:nvSpPr>
      <xdr:spPr bwMode="auto">
        <a:xfrm>
          <a:off x="3657600" y="1143000"/>
          <a:ext cx="428625" cy="190500"/>
        </a:xfrm>
        <a:prstGeom prst="rect">
          <a:avLst/>
        </a:prstGeom>
        <a:noFill/>
        <a:ln w="9525">
          <a:noFill/>
          <a:miter lim="800000"/>
          <a:headEnd/>
          <a:tailEnd/>
        </a:ln>
      </xdr:spPr>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1676400</xdr:colOff>
      <xdr:row>6</xdr:row>
      <xdr:rowOff>0</xdr:rowOff>
    </xdr:from>
    <xdr:to>
      <xdr:col>1</xdr:col>
      <xdr:colOff>2095500</xdr:colOff>
      <xdr:row>6</xdr:row>
      <xdr:rowOff>190500</xdr:rowOff>
    </xdr:to>
    <xdr:sp macro="" textlink="">
      <xdr:nvSpPr>
        <xdr:cNvPr id="2" name="Text Box 17"/>
        <xdr:cNvSpPr txBox="1">
          <a:spLocks noChangeArrowheads="1"/>
        </xdr:cNvSpPr>
      </xdr:nvSpPr>
      <xdr:spPr bwMode="auto">
        <a:xfrm>
          <a:off x="2228850" y="1704975"/>
          <a:ext cx="419100" cy="190500"/>
        </a:xfrm>
        <a:prstGeom prst="rect">
          <a:avLst/>
        </a:prstGeom>
        <a:noFill/>
        <a:ln w="9525">
          <a:noFill/>
          <a:miter lim="800000"/>
          <a:headEnd/>
          <a:tailEnd/>
        </a:ln>
      </xdr:spPr>
    </xdr:sp>
    <xdr:clientData/>
  </xdr:twoCellAnchor>
  <xdr:twoCellAnchor editAs="oneCell">
    <xdr:from>
      <xdr:col>1</xdr:col>
      <xdr:colOff>1676400</xdr:colOff>
      <xdr:row>6</xdr:row>
      <xdr:rowOff>0</xdr:rowOff>
    </xdr:from>
    <xdr:to>
      <xdr:col>1</xdr:col>
      <xdr:colOff>2095500</xdr:colOff>
      <xdr:row>6</xdr:row>
      <xdr:rowOff>190500</xdr:rowOff>
    </xdr:to>
    <xdr:sp macro="" textlink="">
      <xdr:nvSpPr>
        <xdr:cNvPr id="3" name="Text Box 18"/>
        <xdr:cNvSpPr txBox="1">
          <a:spLocks noChangeArrowheads="1"/>
        </xdr:cNvSpPr>
      </xdr:nvSpPr>
      <xdr:spPr bwMode="auto">
        <a:xfrm>
          <a:off x="2228850" y="1704975"/>
          <a:ext cx="419100" cy="190500"/>
        </a:xfrm>
        <a:prstGeom prst="rect">
          <a:avLst/>
        </a:prstGeom>
        <a:noFill/>
        <a:ln w="9525">
          <a:noFill/>
          <a:miter lim="800000"/>
          <a:headEnd/>
          <a:tailEnd/>
        </a:ln>
      </xdr:spPr>
    </xdr:sp>
    <xdr:clientData/>
  </xdr:twoCellAnchor>
  <xdr:twoCellAnchor editAs="oneCell">
    <xdr:from>
      <xdr:col>1</xdr:col>
      <xdr:colOff>1676400</xdr:colOff>
      <xdr:row>6</xdr:row>
      <xdr:rowOff>0</xdr:rowOff>
    </xdr:from>
    <xdr:to>
      <xdr:col>1</xdr:col>
      <xdr:colOff>2105025</xdr:colOff>
      <xdr:row>6</xdr:row>
      <xdr:rowOff>190500</xdr:rowOff>
    </xdr:to>
    <xdr:sp macro="" textlink="">
      <xdr:nvSpPr>
        <xdr:cNvPr id="4" name="Text Box 17"/>
        <xdr:cNvSpPr txBox="1">
          <a:spLocks noChangeArrowheads="1"/>
        </xdr:cNvSpPr>
      </xdr:nvSpPr>
      <xdr:spPr bwMode="auto">
        <a:xfrm>
          <a:off x="2228850" y="1704975"/>
          <a:ext cx="428625" cy="190500"/>
        </a:xfrm>
        <a:prstGeom prst="rect">
          <a:avLst/>
        </a:prstGeom>
        <a:noFill/>
        <a:ln w="9525">
          <a:noFill/>
          <a:miter lim="800000"/>
          <a:headEnd/>
          <a:tailEnd/>
        </a:ln>
      </xdr:spPr>
    </xdr:sp>
    <xdr:clientData/>
  </xdr:twoCellAnchor>
  <xdr:twoCellAnchor editAs="oneCell">
    <xdr:from>
      <xdr:col>1</xdr:col>
      <xdr:colOff>1676400</xdr:colOff>
      <xdr:row>6</xdr:row>
      <xdr:rowOff>0</xdr:rowOff>
    </xdr:from>
    <xdr:to>
      <xdr:col>1</xdr:col>
      <xdr:colOff>2105025</xdr:colOff>
      <xdr:row>6</xdr:row>
      <xdr:rowOff>190500</xdr:rowOff>
    </xdr:to>
    <xdr:sp macro="" textlink="">
      <xdr:nvSpPr>
        <xdr:cNvPr id="5" name="Text Box 18"/>
        <xdr:cNvSpPr txBox="1">
          <a:spLocks noChangeArrowheads="1"/>
        </xdr:cNvSpPr>
      </xdr:nvSpPr>
      <xdr:spPr bwMode="auto">
        <a:xfrm>
          <a:off x="2228850" y="1704975"/>
          <a:ext cx="428625" cy="190500"/>
        </a:xfrm>
        <a:prstGeom prst="rect">
          <a:avLst/>
        </a:prstGeom>
        <a:noFill/>
        <a:ln w="9525">
          <a:noFill/>
          <a:miter lim="800000"/>
          <a:headEnd/>
          <a:tailEnd/>
        </a:ln>
      </xdr:spPr>
    </xdr:sp>
    <xdr:clientData/>
  </xdr:twoCellAnchor>
  <xdr:twoCellAnchor editAs="oneCell">
    <xdr:from>
      <xdr:col>1</xdr:col>
      <xdr:colOff>1676400</xdr:colOff>
      <xdr:row>6</xdr:row>
      <xdr:rowOff>0</xdr:rowOff>
    </xdr:from>
    <xdr:to>
      <xdr:col>1</xdr:col>
      <xdr:colOff>2095500</xdr:colOff>
      <xdr:row>6</xdr:row>
      <xdr:rowOff>190500</xdr:rowOff>
    </xdr:to>
    <xdr:sp macro="" textlink="">
      <xdr:nvSpPr>
        <xdr:cNvPr id="6" name="Text Box 17"/>
        <xdr:cNvSpPr txBox="1">
          <a:spLocks noChangeArrowheads="1"/>
        </xdr:cNvSpPr>
      </xdr:nvSpPr>
      <xdr:spPr bwMode="auto">
        <a:xfrm>
          <a:off x="2228850" y="1704975"/>
          <a:ext cx="419100" cy="190500"/>
        </a:xfrm>
        <a:prstGeom prst="rect">
          <a:avLst/>
        </a:prstGeom>
        <a:noFill/>
        <a:ln w="9525">
          <a:noFill/>
          <a:miter lim="800000"/>
          <a:headEnd/>
          <a:tailEnd/>
        </a:ln>
      </xdr:spPr>
    </xdr:sp>
    <xdr:clientData/>
  </xdr:twoCellAnchor>
  <xdr:twoCellAnchor editAs="oneCell">
    <xdr:from>
      <xdr:col>1</xdr:col>
      <xdr:colOff>1676400</xdr:colOff>
      <xdr:row>6</xdr:row>
      <xdr:rowOff>0</xdr:rowOff>
    </xdr:from>
    <xdr:to>
      <xdr:col>1</xdr:col>
      <xdr:colOff>2095500</xdr:colOff>
      <xdr:row>6</xdr:row>
      <xdr:rowOff>190500</xdr:rowOff>
    </xdr:to>
    <xdr:sp macro="" textlink="">
      <xdr:nvSpPr>
        <xdr:cNvPr id="7" name="Text Box 18"/>
        <xdr:cNvSpPr txBox="1">
          <a:spLocks noChangeArrowheads="1"/>
        </xdr:cNvSpPr>
      </xdr:nvSpPr>
      <xdr:spPr bwMode="auto">
        <a:xfrm>
          <a:off x="2228850" y="1704975"/>
          <a:ext cx="419100" cy="190500"/>
        </a:xfrm>
        <a:prstGeom prst="rect">
          <a:avLst/>
        </a:prstGeom>
        <a:noFill/>
        <a:ln w="9525">
          <a:noFill/>
          <a:miter lim="800000"/>
          <a:headEnd/>
          <a:tailEnd/>
        </a:ln>
      </xdr:spPr>
    </xdr:sp>
    <xdr:clientData/>
  </xdr:twoCellAnchor>
  <xdr:twoCellAnchor editAs="oneCell">
    <xdr:from>
      <xdr:col>1</xdr:col>
      <xdr:colOff>1676400</xdr:colOff>
      <xdr:row>6</xdr:row>
      <xdr:rowOff>0</xdr:rowOff>
    </xdr:from>
    <xdr:to>
      <xdr:col>1</xdr:col>
      <xdr:colOff>2105025</xdr:colOff>
      <xdr:row>6</xdr:row>
      <xdr:rowOff>190500</xdr:rowOff>
    </xdr:to>
    <xdr:sp macro="" textlink="">
      <xdr:nvSpPr>
        <xdr:cNvPr id="8" name="Text Box 17"/>
        <xdr:cNvSpPr txBox="1">
          <a:spLocks noChangeArrowheads="1"/>
        </xdr:cNvSpPr>
      </xdr:nvSpPr>
      <xdr:spPr bwMode="auto">
        <a:xfrm>
          <a:off x="2228850" y="1704975"/>
          <a:ext cx="428625" cy="190500"/>
        </a:xfrm>
        <a:prstGeom prst="rect">
          <a:avLst/>
        </a:prstGeom>
        <a:noFill/>
        <a:ln w="9525">
          <a:noFill/>
          <a:miter lim="800000"/>
          <a:headEnd/>
          <a:tailEnd/>
        </a:ln>
      </xdr:spPr>
    </xdr:sp>
    <xdr:clientData/>
  </xdr:twoCellAnchor>
  <xdr:twoCellAnchor editAs="oneCell">
    <xdr:from>
      <xdr:col>1</xdr:col>
      <xdr:colOff>1676400</xdr:colOff>
      <xdr:row>6</xdr:row>
      <xdr:rowOff>0</xdr:rowOff>
    </xdr:from>
    <xdr:to>
      <xdr:col>1</xdr:col>
      <xdr:colOff>2105025</xdr:colOff>
      <xdr:row>6</xdr:row>
      <xdr:rowOff>190500</xdr:rowOff>
    </xdr:to>
    <xdr:sp macro="" textlink="">
      <xdr:nvSpPr>
        <xdr:cNvPr id="9" name="Text Box 18"/>
        <xdr:cNvSpPr txBox="1">
          <a:spLocks noChangeArrowheads="1"/>
        </xdr:cNvSpPr>
      </xdr:nvSpPr>
      <xdr:spPr bwMode="auto">
        <a:xfrm>
          <a:off x="2228850" y="1704975"/>
          <a:ext cx="428625" cy="190500"/>
        </a:xfrm>
        <a:prstGeom prst="rect">
          <a:avLst/>
        </a:prstGeom>
        <a:noFill/>
        <a:ln w="9525">
          <a:noFill/>
          <a:miter lim="800000"/>
          <a:headEnd/>
          <a:tailEnd/>
        </a:ln>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Pallavi\d\SAI\M.%20P.%20HALL\CIVIL.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allavi\d\SAI\M.%20P.%20HALL\ELECTRICAL.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TECHNICAL REPORT"/>
      <sheetName val="GENERAL ABSTRACT"/>
      <sheetName val="ESTIMATE"/>
      <sheetName val="NON- S.O.R."/>
      <sheetName val="MEASUREMENT SHEET"/>
      <sheetName val="Meas."/>
      <sheetName val="Sheet1"/>
    </sheetNames>
    <sheetDataSet>
      <sheetData sheetId="0"/>
      <sheetData sheetId="1" refreshError="1"/>
      <sheetData sheetId="2">
        <row r="315">
          <cell r="F315">
            <v>34300000</v>
          </cell>
        </row>
      </sheetData>
      <sheetData sheetId="3"/>
      <sheetData sheetId="4"/>
      <sheetData sheetId="5"/>
      <sheetData sheetId="6"/>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ESTIMATES"/>
      <sheetName val="REVISED"/>
    </sheetNames>
    <sheetDataSet>
      <sheetData sheetId="0"/>
      <sheetData sheetId="1">
        <row r="244">
          <cell r="F244">
            <v>5211000</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dimension ref="A1:D13"/>
  <sheetViews>
    <sheetView workbookViewId="0">
      <selection activeCell="B7" sqref="B7"/>
    </sheetView>
  </sheetViews>
  <sheetFormatPr defaultRowHeight="14.25"/>
  <cols>
    <col min="1" max="1" width="7.42578125" style="27" customWidth="1"/>
    <col min="2" max="2" width="38.5703125" style="28" customWidth="1"/>
    <col min="3" max="3" width="27.85546875" style="29" bestFit="1" customWidth="1"/>
    <col min="4" max="4" width="86.140625" style="30" customWidth="1"/>
    <col min="5" max="16384" width="9.140625" style="7"/>
  </cols>
  <sheetData>
    <row r="1" spans="1:4" ht="45" customHeight="1">
      <c r="A1" s="99" t="s">
        <v>876</v>
      </c>
      <c r="B1" s="100"/>
      <c r="C1" s="100"/>
      <c r="D1" s="100"/>
    </row>
    <row r="2" spans="1:4" ht="27.75" customHeight="1">
      <c r="A2" s="22" t="s">
        <v>519</v>
      </c>
      <c r="B2" s="22" t="s">
        <v>514</v>
      </c>
      <c r="C2" s="22" t="s">
        <v>520</v>
      </c>
      <c r="D2" s="22" t="s">
        <v>521</v>
      </c>
    </row>
    <row r="3" spans="1:4" s="8" customFormat="1" ht="50.1" customHeight="1">
      <c r="A3" s="31" t="s">
        <v>522</v>
      </c>
      <c r="B3" s="32" t="s">
        <v>523</v>
      </c>
      <c r="C3" s="24">
        <f>'A CIVIL WORK'!G219</f>
        <v>0</v>
      </c>
      <c r="D3" s="33"/>
    </row>
    <row r="4" spans="1:4" s="8" customFormat="1" ht="14.25" customHeight="1">
      <c r="A4" s="31"/>
      <c r="B4" s="32"/>
      <c r="C4" s="23"/>
      <c r="D4" s="33"/>
    </row>
    <row r="5" spans="1:4" s="8" customFormat="1" ht="50.1" customHeight="1">
      <c r="A5" s="34" t="s">
        <v>524</v>
      </c>
      <c r="B5" s="35" t="s">
        <v>503</v>
      </c>
      <c r="C5" s="24">
        <f>'B ROAD WORK'!G16</f>
        <v>0</v>
      </c>
      <c r="D5" s="36"/>
    </row>
    <row r="6" spans="1:4" s="8" customFormat="1" ht="14.25" customHeight="1">
      <c r="A6" s="34"/>
      <c r="B6" s="35"/>
      <c r="C6" s="24"/>
      <c r="D6" s="36"/>
    </row>
    <row r="7" spans="1:4" s="8" customFormat="1" ht="50.1" customHeight="1">
      <c r="A7" s="34" t="s">
        <v>525</v>
      </c>
      <c r="B7" s="35" t="s">
        <v>793</v>
      </c>
      <c r="C7" s="24">
        <f>'C PLUMBING AND FF WORK'!G437</f>
        <v>0</v>
      </c>
      <c r="D7" s="36"/>
    </row>
    <row r="8" spans="1:4" s="8" customFormat="1" ht="14.25" customHeight="1">
      <c r="A8" s="34"/>
      <c r="B8" s="35"/>
      <c r="C8" s="24"/>
      <c r="D8" s="36"/>
    </row>
    <row r="9" spans="1:4" s="8" customFormat="1" ht="50.1" customHeight="1">
      <c r="A9" s="34" t="s">
        <v>22</v>
      </c>
      <c r="B9" s="35" t="s">
        <v>528</v>
      </c>
      <c r="C9" s="24">
        <f>'D HVAC WORK'!G84</f>
        <v>0</v>
      </c>
      <c r="D9" s="36"/>
    </row>
    <row r="10" spans="1:4" s="8" customFormat="1" ht="14.25" customHeight="1">
      <c r="A10" s="34"/>
      <c r="B10" s="35"/>
      <c r="C10" s="24"/>
      <c r="D10" s="36"/>
    </row>
    <row r="11" spans="1:4" s="8" customFormat="1" ht="50.1" customHeight="1">
      <c r="A11" s="34" t="s">
        <v>527</v>
      </c>
      <c r="B11" s="35" t="s">
        <v>526</v>
      </c>
      <c r="C11" s="24">
        <f>'E ELECTRICAL WORK'!G412</f>
        <v>0</v>
      </c>
      <c r="D11" s="36"/>
    </row>
    <row r="12" spans="1:4" s="8" customFormat="1" ht="14.25" customHeight="1">
      <c r="A12" s="34"/>
      <c r="B12" s="35"/>
      <c r="C12" s="24"/>
      <c r="D12" s="36"/>
    </row>
    <row r="13" spans="1:4" ht="50.1" customHeight="1">
      <c r="A13" s="101" t="s">
        <v>114</v>
      </c>
      <c r="B13" s="102"/>
      <c r="C13" s="25">
        <f>SUM(C3:C11)</f>
        <v>0</v>
      </c>
      <c r="D13" s="26"/>
    </row>
  </sheetData>
  <sheetProtection password="DA89" sheet="1" objects="1" scenarios="1"/>
  <mergeCells count="2">
    <mergeCell ref="A1:D1"/>
    <mergeCell ref="A13:B13"/>
  </mergeCells>
  <printOptions horizontalCentered="1" gridLines="1"/>
  <pageMargins left="0.51181102362204722" right="0.23622047244094491" top="0.74803149606299213" bottom="0.62992125984251968" header="0.51181102362204722" footer="0.51181102362204722"/>
  <pageSetup paperSize="9" scale="85" orientation="landscape" horizontalDpi="300" verticalDpi="300" r:id="rId1"/>
  <headerFooter alignWithMargins="0">
    <oddFooter>&amp;L&amp;A&amp;CPage &amp;P of &amp;N</oddFooter>
  </headerFooter>
</worksheet>
</file>

<file path=xl/worksheets/sheet2.xml><?xml version="1.0" encoding="utf-8"?>
<worksheet xmlns="http://schemas.openxmlformats.org/spreadsheetml/2006/main" xmlns:r="http://schemas.openxmlformats.org/officeDocument/2006/relationships">
  <dimension ref="A1:G219"/>
  <sheetViews>
    <sheetView topLeftCell="A202" zoomScaleSheetLayoutView="85" workbookViewId="0">
      <selection activeCell="C219" sqref="C219"/>
    </sheetView>
  </sheetViews>
  <sheetFormatPr defaultRowHeight="15"/>
  <cols>
    <col min="1" max="1" width="8.28515625" style="5" bestFit="1" customWidth="1"/>
    <col min="2" max="2" width="61.5703125" style="6" customWidth="1"/>
    <col min="3" max="3" width="7.42578125" style="76" customWidth="1"/>
    <col min="4" max="4" width="12.5703125" style="77" customWidth="1"/>
    <col min="5" max="5" width="16.85546875" style="78" customWidth="1"/>
    <col min="6" max="6" width="37.85546875" style="78" customWidth="1"/>
    <col min="7" max="7" width="20.85546875" style="77" customWidth="1"/>
    <col min="8" max="16384" width="9.140625" style="61"/>
  </cols>
  <sheetData>
    <row r="1" spans="1:7" ht="30.75" customHeight="1">
      <c r="A1" s="105" t="s">
        <v>513</v>
      </c>
      <c r="B1" s="105"/>
      <c r="C1" s="105"/>
      <c r="D1" s="105"/>
      <c r="E1" s="105"/>
      <c r="F1" s="105"/>
      <c r="G1" s="105"/>
    </row>
    <row r="2" spans="1:7">
      <c r="A2" s="104"/>
      <c r="B2" s="104"/>
      <c r="C2" s="104"/>
      <c r="D2" s="104"/>
      <c r="E2" s="104"/>
      <c r="F2" s="104"/>
      <c r="G2" s="104"/>
    </row>
    <row r="3" spans="1:7" s="62" customFormat="1" ht="30" customHeight="1">
      <c r="A3" s="103" t="s">
        <v>857</v>
      </c>
      <c r="B3" s="103"/>
      <c r="C3" s="103"/>
      <c r="D3" s="103"/>
      <c r="E3" s="103"/>
      <c r="F3" s="103"/>
      <c r="G3" s="103"/>
    </row>
    <row r="4" spans="1:7" s="62" customFormat="1" ht="14.25">
      <c r="A4" s="104"/>
      <c r="B4" s="104"/>
      <c r="C4" s="104"/>
      <c r="D4" s="104"/>
      <c r="E4" s="104"/>
      <c r="F4" s="104"/>
      <c r="G4" s="104"/>
    </row>
    <row r="5" spans="1:7" s="62" customFormat="1" ht="30" customHeight="1">
      <c r="A5" s="63" t="s">
        <v>851</v>
      </c>
      <c r="B5" s="52" t="s">
        <v>846</v>
      </c>
      <c r="C5" s="51" t="s">
        <v>111</v>
      </c>
      <c r="D5" s="64" t="s">
        <v>124</v>
      </c>
      <c r="E5" s="64" t="s">
        <v>847</v>
      </c>
      <c r="F5" s="64" t="s">
        <v>848</v>
      </c>
      <c r="G5" s="65" t="s">
        <v>849</v>
      </c>
    </row>
    <row r="6" spans="1:7" s="62" customFormat="1" ht="14.25">
      <c r="A6" s="104"/>
      <c r="B6" s="104"/>
      <c r="C6" s="104"/>
      <c r="D6" s="104"/>
      <c r="E6" s="104"/>
      <c r="F6" s="104"/>
      <c r="G6" s="104"/>
    </row>
    <row r="7" spans="1:7" s="68" customFormat="1" ht="30" customHeight="1">
      <c r="A7" s="54" t="s">
        <v>522</v>
      </c>
      <c r="B7" s="55" t="s">
        <v>850</v>
      </c>
      <c r="C7" s="66"/>
      <c r="D7" s="66"/>
      <c r="E7" s="93"/>
      <c r="F7" s="93"/>
      <c r="G7" s="67"/>
    </row>
    <row r="8" spans="1:7" s="68" customFormat="1" ht="18">
      <c r="A8" s="56"/>
      <c r="B8" s="57"/>
      <c r="C8" s="69"/>
      <c r="D8" s="69"/>
      <c r="E8" s="94"/>
      <c r="F8" s="94"/>
      <c r="G8" s="24"/>
    </row>
    <row r="9" spans="1:7" s="50" customFormat="1" ht="51">
      <c r="A9" s="4">
        <v>1</v>
      </c>
      <c r="B9" s="53" t="s">
        <v>26</v>
      </c>
      <c r="C9" s="70" t="s">
        <v>112</v>
      </c>
      <c r="D9" s="70">
        <v>7517</v>
      </c>
      <c r="E9" s="95"/>
      <c r="F9" s="96"/>
      <c r="G9" s="24">
        <f>ROUNDUP(E9*D9,1)</f>
        <v>0</v>
      </c>
    </row>
    <row r="10" spans="1:7" s="50" customFormat="1" ht="14.25">
      <c r="A10" s="4"/>
      <c r="B10" s="53"/>
      <c r="C10" s="70"/>
      <c r="D10" s="70"/>
      <c r="E10" s="95"/>
      <c r="F10" s="96"/>
      <c r="G10" s="24"/>
    </row>
    <row r="11" spans="1:7" s="50" customFormat="1" ht="14.25">
      <c r="A11" s="4">
        <f>A9+1</f>
        <v>2</v>
      </c>
      <c r="B11" s="53" t="s">
        <v>27</v>
      </c>
      <c r="C11" s="70"/>
      <c r="D11" s="70"/>
      <c r="E11" s="95"/>
      <c r="F11" s="96"/>
      <c r="G11" s="24"/>
    </row>
    <row r="12" spans="1:7" s="50" customFormat="1" ht="30" customHeight="1">
      <c r="A12" s="4"/>
      <c r="B12" s="53" t="s">
        <v>28</v>
      </c>
      <c r="C12" s="70" t="s">
        <v>112</v>
      </c>
      <c r="D12" s="70">
        <v>2445</v>
      </c>
      <c r="E12" s="95"/>
      <c r="F12" s="96"/>
      <c r="G12" s="24">
        <f>ROUNDUP(E12*D12,1)</f>
        <v>0</v>
      </c>
    </row>
    <row r="13" spans="1:7" s="50" customFormat="1" ht="14.25">
      <c r="A13" s="4"/>
      <c r="B13" s="53"/>
      <c r="C13" s="70"/>
      <c r="D13" s="70"/>
      <c r="E13" s="95"/>
      <c r="F13" s="96"/>
      <c r="G13" s="24"/>
    </row>
    <row r="14" spans="1:7" s="50" customFormat="1" ht="14.25">
      <c r="A14" s="4">
        <f>A11+1</f>
        <v>3</v>
      </c>
      <c r="B14" s="53" t="s">
        <v>27</v>
      </c>
      <c r="C14" s="70"/>
      <c r="D14" s="70"/>
      <c r="E14" s="95"/>
      <c r="F14" s="96"/>
      <c r="G14" s="24"/>
    </row>
    <row r="15" spans="1:7" s="50" customFormat="1" ht="30" customHeight="1">
      <c r="A15" s="4"/>
      <c r="B15" s="53" t="s">
        <v>29</v>
      </c>
      <c r="C15" s="70" t="s">
        <v>112</v>
      </c>
      <c r="D15" s="70">
        <v>652</v>
      </c>
      <c r="E15" s="95"/>
      <c r="F15" s="96"/>
      <c r="G15" s="24">
        <f>ROUNDUP(E15*D15,1)</f>
        <v>0</v>
      </c>
    </row>
    <row r="16" spans="1:7" s="50" customFormat="1" ht="14.25">
      <c r="A16" s="4"/>
      <c r="B16" s="53"/>
      <c r="C16" s="70"/>
      <c r="D16" s="70"/>
      <c r="E16" s="95"/>
      <c r="F16" s="96"/>
      <c r="G16" s="24"/>
    </row>
    <row r="17" spans="1:7" s="50" customFormat="1" ht="51">
      <c r="A17" s="4">
        <f>A14+1</f>
        <v>4</v>
      </c>
      <c r="B17" s="53" t="s">
        <v>30</v>
      </c>
      <c r="C17" s="70" t="s">
        <v>112</v>
      </c>
      <c r="D17" s="70">
        <v>1880</v>
      </c>
      <c r="E17" s="95"/>
      <c r="F17" s="96"/>
      <c r="G17" s="24">
        <f>ROUNDUP(E17*D17,1)</f>
        <v>0</v>
      </c>
    </row>
    <row r="18" spans="1:7" s="50" customFormat="1" ht="14.25">
      <c r="A18" s="4"/>
      <c r="B18" s="53"/>
      <c r="C18" s="70"/>
      <c r="D18" s="70"/>
      <c r="E18" s="95"/>
      <c r="F18" s="96"/>
      <c r="G18" s="24"/>
    </row>
    <row r="19" spans="1:7" s="50" customFormat="1" ht="51">
      <c r="A19" s="4">
        <f>A17+1</f>
        <v>5</v>
      </c>
      <c r="B19" s="53" t="s">
        <v>31</v>
      </c>
      <c r="C19" s="70" t="s">
        <v>112</v>
      </c>
      <c r="D19" s="70">
        <v>1823</v>
      </c>
      <c r="E19" s="95"/>
      <c r="F19" s="96"/>
      <c r="G19" s="24">
        <f>ROUNDUP(E19*D19,1)</f>
        <v>0</v>
      </c>
    </row>
    <row r="20" spans="1:7" s="50" customFormat="1" ht="14.25">
      <c r="A20" s="4"/>
      <c r="B20" s="53"/>
      <c r="C20" s="70"/>
      <c r="D20" s="70"/>
      <c r="E20" s="95"/>
      <c r="F20" s="96"/>
      <c r="G20" s="24"/>
    </row>
    <row r="21" spans="1:7" s="50" customFormat="1" ht="30" customHeight="1">
      <c r="A21" s="4">
        <f>A19+1</f>
        <v>6</v>
      </c>
      <c r="B21" s="53" t="s">
        <v>32</v>
      </c>
      <c r="C21" s="70" t="s">
        <v>112</v>
      </c>
      <c r="D21" s="70">
        <v>5637</v>
      </c>
      <c r="E21" s="95"/>
      <c r="F21" s="96"/>
      <c r="G21" s="24">
        <f>ROUNDUP(E21*D21,1)</f>
        <v>0</v>
      </c>
    </row>
    <row r="22" spans="1:7" s="50" customFormat="1" ht="14.25">
      <c r="A22" s="4"/>
      <c r="B22" s="53"/>
      <c r="C22" s="70"/>
      <c r="D22" s="70"/>
      <c r="E22" s="95"/>
      <c r="F22" s="96"/>
      <c r="G22" s="24"/>
    </row>
    <row r="23" spans="1:7" s="50" customFormat="1" ht="38.25">
      <c r="A23" s="4">
        <f>A21+1</f>
        <v>7</v>
      </c>
      <c r="B23" s="53" t="s">
        <v>35</v>
      </c>
      <c r="C23" s="70" t="s">
        <v>112</v>
      </c>
      <c r="D23" s="70">
        <v>22</v>
      </c>
      <c r="E23" s="95"/>
      <c r="F23" s="96"/>
      <c r="G23" s="24">
        <f>ROUNDUP(E23*D23,1)</f>
        <v>0</v>
      </c>
    </row>
    <row r="24" spans="1:7" s="50" customFormat="1" ht="14.25">
      <c r="A24" s="4"/>
      <c r="B24" s="53"/>
      <c r="C24" s="70"/>
      <c r="D24" s="70"/>
      <c r="E24" s="95"/>
      <c r="F24" s="96"/>
      <c r="G24" s="24"/>
    </row>
    <row r="25" spans="1:7" s="50" customFormat="1" ht="38.25">
      <c r="A25" s="4">
        <f>A23+1</f>
        <v>8</v>
      </c>
      <c r="B25" s="53" t="s">
        <v>33</v>
      </c>
      <c r="C25" s="70"/>
      <c r="D25" s="70"/>
      <c r="E25" s="95"/>
      <c r="F25" s="96"/>
      <c r="G25" s="24"/>
    </row>
    <row r="26" spans="1:7" s="50" customFormat="1" ht="30" customHeight="1">
      <c r="A26" s="4"/>
      <c r="B26" s="53" t="s">
        <v>34</v>
      </c>
      <c r="C26" s="70" t="s">
        <v>112</v>
      </c>
      <c r="D26" s="70">
        <v>245</v>
      </c>
      <c r="E26" s="95"/>
      <c r="F26" s="96"/>
      <c r="G26" s="24">
        <f>ROUNDUP(E26*D26,1)</f>
        <v>0</v>
      </c>
    </row>
    <row r="27" spans="1:7" s="50" customFormat="1" ht="14.25">
      <c r="A27" s="4"/>
      <c r="B27" s="53"/>
      <c r="C27" s="70"/>
      <c r="D27" s="70"/>
      <c r="E27" s="95"/>
      <c r="F27" s="96"/>
      <c r="G27" s="24"/>
    </row>
    <row r="28" spans="1:7" s="50" customFormat="1" ht="30" customHeight="1">
      <c r="A28" s="4">
        <f>A25+1</f>
        <v>9</v>
      </c>
      <c r="B28" s="53" t="s">
        <v>485</v>
      </c>
      <c r="C28" s="70" t="s">
        <v>350</v>
      </c>
      <c r="D28" s="70">
        <v>605</v>
      </c>
      <c r="E28" s="95"/>
      <c r="F28" s="96"/>
      <c r="G28" s="24">
        <f>ROUNDUP(E28*D28,1)</f>
        <v>0</v>
      </c>
    </row>
    <row r="29" spans="1:7" s="50" customFormat="1" ht="14.25">
      <c r="A29" s="4"/>
      <c r="B29" s="53"/>
      <c r="C29" s="70"/>
      <c r="D29" s="70"/>
      <c r="E29" s="95"/>
      <c r="F29" s="96"/>
      <c r="G29" s="24"/>
    </row>
    <row r="30" spans="1:7" s="50" customFormat="1" ht="51">
      <c r="A30" s="4">
        <f>A28+1</f>
        <v>10</v>
      </c>
      <c r="B30" s="53" t="s">
        <v>14</v>
      </c>
      <c r="C30" s="70"/>
      <c r="D30" s="70"/>
      <c r="E30" s="95"/>
      <c r="F30" s="96"/>
      <c r="G30" s="24"/>
    </row>
    <row r="31" spans="1:7" s="50" customFormat="1" ht="30" customHeight="1">
      <c r="A31" s="4"/>
      <c r="B31" s="53" t="s">
        <v>15</v>
      </c>
      <c r="C31" s="70" t="s">
        <v>117</v>
      </c>
      <c r="D31" s="70">
        <v>605</v>
      </c>
      <c r="E31" s="95"/>
      <c r="F31" s="96"/>
      <c r="G31" s="24">
        <f>ROUNDUP(E31*D31,1)</f>
        <v>0</v>
      </c>
    </row>
    <row r="32" spans="1:7" s="50" customFormat="1" ht="14.25">
      <c r="A32" s="4"/>
      <c r="B32" s="53"/>
      <c r="C32" s="70"/>
      <c r="D32" s="70"/>
      <c r="E32" s="95"/>
      <c r="F32" s="96"/>
      <c r="G32" s="24"/>
    </row>
    <row r="33" spans="1:7" s="50" customFormat="1" ht="102">
      <c r="A33" s="4">
        <f>A30+1</f>
        <v>11</v>
      </c>
      <c r="B33" s="53" t="s">
        <v>140</v>
      </c>
      <c r="C33" s="70" t="s">
        <v>67</v>
      </c>
      <c r="D33" s="70">
        <v>285</v>
      </c>
      <c r="E33" s="95"/>
      <c r="F33" s="96"/>
      <c r="G33" s="24">
        <f>ROUNDUP(E33*D33,1)</f>
        <v>0</v>
      </c>
    </row>
    <row r="34" spans="1:7" s="50" customFormat="1" ht="14.25">
      <c r="A34" s="4"/>
      <c r="B34" s="53"/>
      <c r="C34" s="70"/>
      <c r="D34" s="70"/>
      <c r="E34" s="95"/>
      <c r="F34" s="96"/>
      <c r="G34" s="24"/>
    </row>
    <row r="35" spans="1:7" s="50" customFormat="1" ht="51">
      <c r="A35" s="4">
        <f>A33+1</f>
        <v>12</v>
      </c>
      <c r="B35" s="53" t="s">
        <v>36</v>
      </c>
      <c r="C35" s="70"/>
      <c r="D35" s="70"/>
      <c r="E35" s="95"/>
      <c r="F35" s="96"/>
      <c r="G35" s="24"/>
    </row>
    <row r="36" spans="1:7" s="50" customFormat="1" ht="30" customHeight="1">
      <c r="A36" s="4"/>
      <c r="B36" s="53" t="s">
        <v>138</v>
      </c>
      <c r="C36" s="70" t="s">
        <v>112</v>
      </c>
      <c r="D36" s="70">
        <f>6261+20</f>
        <v>6281</v>
      </c>
      <c r="E36" s="95"/>
      <c r="F36" s="96"/>
      <c r="G36" s="24">
        <f>ROUNDUP(E36*D36,1)</f>
        <v>0</v>
      </c>
    </row>
    <row r="37" spans="1:7" s="50" customFormat="1" ht="14.25">
      <c r="A37" s="4"/>
      <c r="B37" s="53"/>
      <c r="C37" s="70"/>
      <c r="D37" s="70"/>
      <c r="E37" s="95"/>
      <c r="F37" s="96"/>
      <c r="G37" s="24"/>
    </row>
    <row r="38" spans="1:7" s="50" customFormat="1" ht="38.25">
      <c r="A38" s="4">
        <f>A35+1</f>
        <v>13</v>
      </c>
      <c r="B38" s="53" t="s">
        <v>37</v>
      </c>
      <c r="C38" s="70"/>
      <c r="D38" s="70"/>
      <c r="E38" s="95"/>
      <c r="F38" s="96"/>
      <c r="G38" s="24"/>
    </row>
    <row r="39" spans="1:7" s="50" customFormat="1" ht="30" customHeight="1">
      <c r="A39" s="4"/>
      <c r="B39" s="53" t="s">
        <v>875</v>
      </c>
      <c r="C39" s="70" t="s">
        <v>116</v>
      </c>
      <c r="D39" s="70">
        <v>882801</v>
      </c>
      <c r="E39" s="95"/>
      <c r="F39" s="96"/>
      <c r="G39" s="24">
        <f>ROUNDUP(E39*D39,1)</f>
        <v>0</v>
      </c>
    </row>
    <row r="40" spans="1:7" s="50" customFormat="1" ht="14.25">
      <c r="A40" s="4"/>
      <c r="B40" s="53"/>
      <c r="C40" s="70"/>
      <c r="D40" s="70"/>
      <c r="E40" s="95"/>
      <c r="F40" s="96"/>
      <c r="G40" s="24"/>
    </row>
    <row r="41" spans="1:7" s="50" customFormat="1" ht="38.25">
      <c r="A41" s="4">
        <f>A38+1</f>
        <v>14</v>
      </c>
      <c r="B41" s="53" t="s">
        <v>38</v>
      </c>
      <c r="C41" s="70"/>
      <c r="D41" s="70"/>
      <c r="E41" s="95"/>
      <c r="F41" s="96"/>
      <c r="G41" s="24"/>
    </row>
    <row r="42" spans="1:7" s="50" customFormat="1" ht="30" customHeight="1">
      <c r="A42" s="4" t="s">
        <v>852</v>
      </c>
      <c r="B42" s="53" t="s">
        <v>39</v>
      </c>
      <c r="C42" s="70" t="s">
        <v>117</v>
      </c>
      <c r="D42" s="70">
        <v>1879</v>
      </c>
      <c r="E42" s="95"/>
      <c r="F42" s="96"/>
      <c r="G42" s="24">
        <f>ROUNDUP(E42*D42,1)</f>
        <v>0</v>
      </c>
    </row>
    <row r="43" spans="1:7" s="50" customFormat="1" ht="14.25">
      <c r="A43" s="4"/>
      <c r="B43" s="53"/>
      <c r="C43" s="70"/>
      <c r="D43" s="70"/>
      <c r="E43" s="95"/>
      <c r="F43" s="96"/>
      <c r="G43" s="24"/>
    </row>
    <row r="44" spans="1:7" s="50" customFormat="1" ht="30" customHeight="1">
      <c r="A44" s="4" t="s">
        <v>853</v>
      </c>
      <c r="B44" s="53" t="s">
        <v>119</v>
      </c>
      <c r="C44" s="70" t="s">
        <v>117</v>
      </c>
      <c r="D44" s="70">
        <v>1623</v>
      </c>
      <c r="E44" s="95"/>
      <c r="F44" s="96"/>
      <c r="G44" s="24">
        <f>ROUNDUP(E44*D44,1)</f>
        <v>0</v>
      </c>
    </row>
    <row r="45" spans="1:7" s="50" customFormat="1" ht="14.25">
      <c r="A45" s="4"/>
      <c r="B45" s="53"/>
      <c r="C45" s="70"/>
      <c r="D45" s="70"/>
      <c r="E45" s="95"/>
      <c r="F45" s="96"/>
      <c r="G45" s="24"/>
    </row>
    <row r="46" spans="1:7" s="50" customFormat="1" ht="38.25">
      <c r="A46" s="4">
        <f>A41+1</f>
        <v>15</v>
      </c>
      <c r="B46" s="53" t="s">
        <v>38</v>
      </c>
      <c r="C46" s="70"/>
      <c r="D46" s="70"/>
      <c r="E46" s="95"/>
      <c r="F46" s="96"/>
      <c r="G46" s="24"/>
    </row>
    <row r="47" spans="1:7" s="50" customFormat="1" ht="30" customHeight="1">
      <c r="A47" s="4"/>
      <c r="B47" s="53" t="s">
        <v>40</v>
      </c>
      <c r="C47" s="70" t="s">
        <v>23</v>
      </c>
      <c r="D47" s="70">
        <v>6101</v>
      </c>
      <c r="E47" s="95"/>
      <c r="F47" s="96"/>
      <c r="G47" s="24">
        <f>ROUNDUP(E47*D47,1)</f>
        <v>0</v>
      </c>
    </row>
    <row r="48" spans="1:7" s="50" customFormat="1" ht="14.25">
      <c r="A48" s="4"/>
      <c r="B48" s="53"/>
      <c r="C48" s="70"/>
      <c r="D48" s="70"/>
      <c r="E48" s="95"/>
      <c r="F48" s="96"/>
      <c r="G48" s="24"/>
    </row>
    <row r="49" spans="1:7" s="50" customFormat="1" ht="38.25">
      <c r="A49" s="4">
        <f>A46+1</f>
        <v>16</v>
      </c>
      <c r="B49" s="53" t="s">
        <v>38</v>
      </c>
      <c r="C49" s="70"/>
      <c r="D49" s="70"/>
      <c r="E49" s="95"/>
      <c r="F49" s="96"/>
      <c r="G49" s="24"/>
    </row>
    <row r="50" spans="1:7" s="50" customFormat="1" ht="30" customHeight="1">
      <c r="A50" s="4"/>
      <c r="B50" s="53" t="s">
        <v>41</v>
      </c>
      <c r="C50" s="70" t="s">
        <v>23</v>
      </c>
      <c r="D50" s="70">
        <v>4114</v>
      </c>
      <c r="E50" s="95"/>
      <c r="F50" s="96"/>
      <c r="G50" s="24">
        <f>ROUNDUP(E50*D50,1)</f>
        <v>0</v>
      </c>
    </row>
    <row r="51" spans="1:7" s="50" customFormat="1" ht="14.25">
      <c r="A51" s="71"/>
      <c r="B51" s="53"/>
      <c r="C51" s="70"/>
      <c r="D51" s="70"/>
      <c r="E51" s="95"/>
      <c r="F51" s="96"/>
      <c r="G51" s="24"/>
    </row>
    <row r="52" spans="1:7" s="50" customFormat="1" ht="38.25">
      <c r="A52" s="4">
        <f>A49+1</f>
        <v>17</v>
      </c>
      <c r="B52" s="53" t="s">
        <v>38</v>
      </c>
      <c r="C52" s="70"/>
      <c r="D52" s="70"/>
      <c r="E52" s="95"/>
      <c r="F52" s="96"/>
      <c r="G52" s="24"/>
    </row>
    <row r="53" spans="1:7" s="50" customFormat="1" ht="30" customHeight="1">
      <c r="A53" s="4"/>
      <c r="B53" s="53" t="s">
        <v>42</v>
      </c>
      <c r="C53" s="70" t="s">
        <v>117</v>
      </c>
      <c r="D53" s="70">
        <v>8995</v>
      </c>
      <c r="E53" s="95"/>
      <c r="F53" s="96"/>
      <c r="G53" s="24">
        <f>ROUNDUP(E53*D53,1)</f>
        <v>0</v>
      </c>
    </row>
    <row r="54" spans="1:7" s="50" customFormat="1" ht="14.25">
      <c r="A54" s="4"/>
      <c r="B54" s="53"/>
      <c r="C54" s="70"/>
      <c r="D54" s="70"/>
      <c r="E54" s="95"/>
      <c r="F54" s="96"/>
      <c r="G54" s="24"/>
    </row>
    <row r="55" spans="1:7" s="50" customFormat="1" ht="38.25">
      <c r="A55" s="4">
        <f>A52+1</f>
        <v>18</v>
      </c>
      <c r="B55" s="53" t="s">
        <v>38</v>
      </c>
      <c r="C55" s="70"/>
      <c r="D55" s="70"/>
      <c r="E55" s="95"/>
      <c r="F55" s="96"/>
      <c r="G55" s="24"/>
    </row>
    <row r="56" spans="1:7" s="50" customFormat="1" ht="30" customHeight="1">
      <c r="A56" s="4"/>
      <c r="B56" s="53" t="s">
        <v>43</v>
      </c>
      <c r="C56" s="70" t="s">
        <v>117</v>
      </c>
      <c r="D56" s="70">
        <v>479</v>
      </c>
      <c r="E56" s="95"/>
      <c r="F56" s="96"/>
      <c r="G56" s="24">
        <f>ROUNDUP(E56*D56,1)</f>
        <v>0</v>
      </c>
    </row>
    <row r="57" spans="1:7" s="50" customFormat="1" ht="14.25">
      <c r="A57" s="4"/>
      <c r="B57" s="53"/>
      <c r="C57" s="70"/>
      <c r="D57" s="70"/>
      <c r="E57" s="95"/>
      <c r="F57" s="96"/>
      <c r="G57" s="24"/>
    </row>
    <row r="58" spans="1:7" s="50" customFormat="1" ht="51">
      <c r="A58" s="4">
        <f>A55+1</f>
        <v>19</v>
      </c>
      <c r="B58" s="53" t="s">
        <v>143</v>
      </c>
      <c r="C58" s="70"/>
      <c r="D58" s="70"/>
      <c r="E58" s="95"/>
      <c r="F58" s="96"/>
      <c r="G58" s="24"/>
    </row>
    <row r="59" spans="1:7" s="50" customFormat="1" ht="30" customHeight="1">
      <c r="A59" s="4" t="s">
        <v>113</v>
      </c>
      <c r="B59" s="53" t="s">
        <v>486</v>
      </c>
      <c r="C59" s="70" t="s">
        <v>117</v>
      </c>
      <c r="D59" s="70">
        <v>500</v>
      </c>
      <c r="E59" s="95"/>
      <c r="F59" s="96"/>
      <c r="G59" s="24">
        <f>ROUNDUP(E59*D59,1)</f>
        <v>0</v>
      </c>
    </row>
    <row r="60" spans="1:7" s="50" customFormat="1" ht="14.25">
      <c r="A60" s="4"/>
      <c r="B60" s="53"/>
      <c r="C60" s="70"/>
      <c r="D60" s="70"/>
      <c r="E60" s="95"/>
      <c r="F60" s="96"/>
      <c r="G60" s="24"/>
    </row>
    <row r="61" spans="1:7" s="50" customFormat="1" ht="30" customHeight="1">
      <c r="A61" s="4" t="s">
        <v>115</v>
      </c>
      <c r="B61" s="53" t="s">
        <v>487</v>
      </c>
      <c r="C61" s="70" t="s">
        <v>117</v>
      </c>
      <c r="D61" s="70">
        <v>500</v>
      </c>
      <c r="E61" s="95"/>
      <c r="F61" s="96"/>
      <c r="G61" s="24">
        <f>ROUNDUP(E61*D61,1)</f>
        <v>0</v>
      </c>
    </row>
    <row r="62" spans="1:7" s="50" customFormat="1" ht="14.25">
      <c r="A62" s="4"/>
      <c r="B62" s="53"/>
      <c r="C62" s="70"/>
      <c r="D62" s="70"/>
      <c r="E62" s="95"/>
      <c r="F62" s="96"/>
      <c r="G62" s="24"/>
    </row>
    <row r="63" spans="1:7" s="50" customFormat="1" ht="30" customHeight="1">
      <c r="A63" s="4" t="s">
        <v>79</v>
      </c>
      <c r="B63" s="53" t="s">
        <v>488</v>
      </c>
      <c r="C63" s="70" t="s">
        <v>117</v>
      </c>
      <c r="D63" s="70">
        <v>500</v>
      </c>
      <c r="E63" s="95"/>
      <c r="F63" s="96"/>
      <c r="G63" s="24">
        <f>ROUNDUP(E63*D63,1)</f>
        <v>0</v>
      </c>
    </row>
    <row r="64" spans="1:7" s="50" customFormat="1" ht="14.25">
      <c r="A64" s="58"/>
      <c r="B64" s="59"/>
      <c r="C64" s="70"/>
      <c r="D64" s="70"/>
      <c r="E64" s="95"/>
      <c r="F64" s="96"/>
      <c r="G64" s="24"/>
    </row>
    <row r="65" spans="1:7" s="50" customFormat="1" ht="25.5">
      <c r="A65" s="58">
        <f>A58+1</f>
        <v>20</v>
      </c>
      <c r="B65" s="59" t="s">
        <v>855</v>
      </c>
      <c r="C65" s="70"/>
      <c r="D65" s="70"/>
      <c r="E65" s="95"/>
      <c r="F65" s="96"/>
      <c r="G65" s="24"/>
    </row>
    <row r="66" spans="1:7" s="50" customFormat="1" ht="30" customHeight="1">
      <c r="A66" s="4" t="s">
        <v>113</v>
      </c>
      <c r="B66" s="53" t="s">
        <v>854</v>
      </c>
      <c r="C66" s="70" t="s">
        <v>112</v>
      </c>
      <c r="D66" s="70">
        <v>110</v>
      </c>
      <c r="E66" s="95"/>
      <c r="F66" s="96"/>
      <c r="G66" s="24">
        <f>ROUNDUP(E66*D66,1)</f>
        <v>0</v>
      </c>
    </row>
    <row r="67" spans="1:7" s="50" customFormat="1" ht="14.25">
      <c r="A67" s="58"/>
      <c r="B67" s="59"/>
      <c r="C67" s="70"/>
      <c r="D67" s="70"/>
      <c r="E67" s="95"/>
      <c r="F67" s="96"/>
      <c r="G67" s="24"/>
    </row>
    <row r="68" spans="1:7" s="50" customFormat="1" ht="14.25">
      <c r="A68" s="58" t="s">
        <v>115</v>
      </c>
      <c r="B68" s="59" t="s">
        <v>877</v>
      </c>
      <c r="C68" s="70"/>
      <c r="D68" s="70"/>
      <c r="E68" s="95"/>
      <c r="F68" s="96"/>
      <c r="G68" s="24"/>
    </row>
    <row r="69" spans="1:7" s="50" customFormat="1" ht="30" customHeight="1">
      <c r="A69" s="4"/>
      <c r="B69" s="53" t="s">
        <v>854</v>
      </c>
      <c r="C69" s="70" t="s">
        <v>112</v>
      </c>
      <c r="D69" s="70">
        <f>1167-110</f>
        <v>1057</v>
      </c>
      <c r="E69" s="95"/>
      <c r="F69" s="96"/>
      <c r="G69" s="24">
        <f>ROUNDUP(E69*D69,1)</f>
        <v>0</v>
      </c>
    </row>
    <row r="70" spans="1:7" s="50" customFormat="1" ht="14.25">
      <c r="A70" s="58"/>
      <c r="B70" s="59"/>
      <c r="C70" s="70"/>
      <c r="D70" s="70"/>
      <c r="E70" s="95"/>
      <c r="F70" s="96"/>
      <c r="G70" s="24"/>
    </row>
    <row r="71" spans="1:7" s="50" customFormat="1" ht="38.25">
      <c r="A71" s="58">
        <f>A65+1</f>
        <v>21</v>
      </c>
      <c r="B71" s="59" t="s">
        <v>489</v>
      </c>
      <c r="C71" s="70"/>
      <c r="D71" s="70"/>
      <c r="E71" s="95"/>
      <c r="F71" s="96"/>
      <c r="G71" s="24"/>
    </row>
    <row r="72" spans="1:7" s="50" customFormat="1" ht="30" customHeight="1">
      <c r="A72" s="4"/>
      <c r="B72" s="53" t="s">
        <v>490</v>
      </c>
      <c r="C72" s="70" t="s">
        <v>117</v>
      </c>
      <c r="D72" s="70">
        <v>613</v>
      </c>
      <c r="E72" s="95"/>
      <c r="F72" s="96"/>
      <c r="G72" s="24">
        <f>ROUNDUP(E72*D72,1)</f>
        <v>0</v>
      </c>
    </row>
    <row r="73" spans="1:7" s="50" customFormat="1" ht="14.25">
      <c r="A73" s="58"/>
      <c r="B73" s="59"/>
      <c r="C73" s="70"/>
      <c r="D73" s="70"/>
      <c r="E73" s="95"/>
      <c r="F73" s="96"/>
      <c r="G73" s="24"/>
    </row>
    <row r="74" spans="1:7" s="50" customFormat="1" ht="38.25">
      <c r="A74" s="4">
        <f>A71+1</f>
        <v>22</v>
      </c>
      <c r="B74" s="53" t="s">
        <v>491</v>
      </c>
      <c r="C74" s="70" t="s">
        <v>117</v>
      </c>
      <c r="D74" s="70">
        <v>613</v>
      </c>
      <c r="E74" s="95"/>
      <c r="F74" s="96"/>
      <c r="G74" s="24">
        <f>ROUNDUP(E74*D74,1)</f>
        <v>0</v>
      </c>
    </row>
    <row r="75" spans="1:7" s="50" customFormat="1" ht="14.25">
      <c r="A75" s="4"/>
      <c r="B75" s="53"/>
      <c r="C75" s="70"/>
      <c r="D75" s="70"/>
      <c r="E75" s="95"/>
      <c r="F75" s="96"/>
      <c r="G75" s="24"/>
    </row>
    <row r="76" spans="1:7" s="50" customFormat="1" ht="63.75">
      <c r="A76" s="4">
        <f>A74+1</f>
        <v>23</v>
      </c>
      <c r="B76" s="53" t="s">
        <v>52</v>
      </c>
      <c r="C76" s="70" t="s">
        <v>117</v>
      </c>
      <c r="D76" s="70">
        <v>328</v>
      </c>
      <c r="E76" s="95"/>
      <c r="F76" s="96"/>
      <c r="G76" s="24">
        <f>ROUNDUP(E76*D76,1)</f>
        <v>0</v>
      </c>
    </row>
    <row r="77" spans="1:7" s="50" customFormat="1" ht="14.25">
      <c r="A77" s="4"/>
      <c r="B77" s="53"/>
      <c r="C77" s="70"/>
      <c r="D77" s="70"/>
      <c r="E77" s="95"/>
      <c r="F77" s="96"/>
      <c r="G77" s="24"/>
    </row>
    <row r="78" spans="1:7" s="50" customFormat="1" ht="14.25">
      <c r="A78" s="4">
        <f>A76+1</f>
        <v>24</v>
      </c>
      <c r="B78" s="53" t="s">
        <v>53</v>
      </c>
      <c r="C78" s="70"/>
      <c r="D78" s="70"/>
      <c r="E78" s="95"/>
      <c r="F78" s="96"/>
      <c r="G78" s="24"/>
    </row>
    <row r="79" spans="1:7" s="50" customFormat="1" ht="30" customHeight="1">
      <c r="A79" s="4"/>
      <c r="B79" s="53" t="s">
        <v>54</v>
      </c>
      <c r="C79" s="70" t="s">
        <v>117</v>
      </c>
      <c r="D79" s="70">
        <v>8781</v>
      </c>
      <c r="E79" s="95"/>
      <c r="F79" s="96"/>
      <c r="G79" s="24">
        <f>ROUNDUP(E79*D79,1)</f>
        <v>0</v>
      </c>
    </row>
    <row r="80" spans="1:7" s="50" customFormat="1" ht="14.25">
      <c r="A80" s="4"/>
      <c r="B80" s="53"/>
      <c r="C80" s="70"/>
      <c r="D80" s="70"/>
      <c r="E80" s="95"/>
      <c r="F80" s="96"/>
      <c r="G80" s="24"/>
    </row>
    <row r="81" spans="1:7" s="50" customFormat="1" ht="14.25">
      <c r="A81" s="4">
        <f>A78+1</f>
        <v>25</v>
      </c>
      <c r="B81" s="53" t="s">
        <v>55</v>
      </c>
      <c r="C81" s="70"/>
      <c r="D81" s="70"/>
      <c r="E81" s="95"/>
      <c r="F81" s="96"/>
      <c r="G81" s="24"/>
    </row>
    <row r="82" spans="1:7" s="50" customFormat="1" ht="30" customHeight="1">
      <c r="A82" s="4"/>
      <c r="B82" s="53" t="s">
        <v>56</v>
      </c>
      <c r="C82" s="70" t="s">
        <v>117</v>
      </c>
      <c r="D82" s="70">
        <v>9004</v>
      </c>
      <c r="E82" s="95"/>
      <c r="F82" s="96"/>
      <c r="G82" s="24">
        <f>ROUNDUP(E82*D82,1)</f>
        <v>0</v>
      </c>
    </row>
    <row r="83" spans="1:7" s="50" customFormat="1" ht="14.25">
      <c r="A83" s="4"/>
      <c r="B83" s="53"/>
      <c r="C83" s="70"/>
      <c r="D83" s="70"/>
      <c r="E83" s="95"/>
      <c r="F83" s="96"/>
      <c r="G83" s="24"/>
    </row>
    <row r="84" spans="1:7" s="50" customFormat="1" ht="51">
      <c r="A84" s="4">
        <f>A81+1</f>
        <v>26</v>
      </c>
      <c r="B84" s="53" t="s">
        <v>57</v>
      </c>
      <c r="C84" s="70" t="s">
        <v>117</v>
      </c>
      <c r="D84" s="70">
        <v>3824</v>
      </c>
      <c r="E84" s="95"/>
      <c r="F84" s="96"/>
      <c r="G84" s="24">
        <f>ROUNDUP(E84*D84,1)</f>
        <v>0</v>
      </c>
    </row>
    <row r="85" spans="1:7" s="50" customFormat="1" ht="14.25">
      <c r="A85" s="4"/>
      <c r="B85" s="53"/>
      <c r="C85" s="70"/>
      <c r="D85" s="70"/>
      <c r="E85" s="95"/>
      <c r="F85" s="96"/>
      <c r="G85" s="24"/>
    </row>
    <row r="86" spans="1:7" s="50" customFormat="1" ht="127.5">
      <c r="A86" s="4">
        <f>A84+1</f>
        <v>27</v>
      </c>
      <c r="B86" s="53" t="s">
        <v>492</v>
      </c>
      <c r="C86" s="70"/>
      <c r="D86" s="70"/>
      <c r="E86" s="95"/>
      <c r="F86" s="96"/>
      <c r="G86" s="24"/>
    </row>
    <row r="87" spans="1:7" s="50" customFormat="1" ht="30" customHeight="1">
      <c r="A87" s="4"/>
      <c r="B87" s="53" t="s">
        <v>493</v>
      </c>
      <c r="C87" s="70" t="s">
        <v>118</v>
      </c>
      <c r="D87" s="70">
        <v>453</v>
      </c>
      <c r="E87" s="95"/>
      <c r="F87" s="96"/>
      <c r="G87" s="24">
        <f>ROUNDUP(E87*D87,1)</f>
        <v>0</v>
      </c>
    </row>
    <row r="88" spans="1:7" s="50" customFormat="1" ht="14.25">
      <c r="A88" s="4"/>
      <c r="B88" s="53"/>
      <c r="C88" s="70"/>
      <c r="D88" s="70"/>
      <c r="E88" s="95"/>
      <c r="F88" s="96"/>
      <c r="G88" s="24"/>
    </row>
    <row r="89" spans="1:7" s="50" customFormat="1" ht="63.75">
      <c r="A89" s="4">
        <f>A86+1</f>
        <v>28</v>
      </c>
      <c r="B89" s="53" t="s">
        <v>495</v>
      </c>
      <c r="C89" s="70"/>
      <c r="D89" s="70"/>
      <c r="E89" s="95"/>
      <c r="F89" s="96"/>
      <c r="G89" s="24"/>
    </row>
    <row r="90" spans="1:7" s="50" customFormat="1" ht="14.25">
      <c r="A90" s="4"/>
      <c r="B90" s="53" t="s">
        <v>58</v>
      </c>
      <c r="C90" s="70" t="s">
        <v>117</v>
      </c>
      <c r="D90" s="70">
        <v>219</v>
      </c>
      <c r="E90" s="95"/>
      <c r="F90" s="96"/>
      <c r="G90" s="24">
        <f>ROUNDUP(E90*D90,1)</f>
        <v>0</v>
      </c>
    </row>
    <row r="91" spans="1:7" s="50" customFormat="1" ht="14.25">
      <c r="A91" s="4"/>
      <c r="B91" s="53"/>
      <c r="C91" s="70"/>
      <c r="D91" s="70"/>
      <c r="E91" s="95"/>
      <c r="F91" s="96"/>
      <c r="G91" s="24"/>
    </row>
    <row r="92" spans="1:7" s="50" customFormat="1" ht="25.5">
      <c r="A92" s="4">
        <f>A89+1</f>
        <v>29</v>
      </c>
      <c r="B92" s="53" t="s">
        <v>59</v>
      </c>
      <c r="C92" s="70" t="s">
        <v>118</v>
      </c>
      <c r="D92" s="70">
        <v>453</v>
      </c>
      <c r="E92" s="95"/>
      <c r="F92" s="96"/>
      <c r="G92" s="24">
        <f>ROUNDUP(E92*D92,1)</f>
        <v>0</v>
      </c>
    </row>
    <row r="93" spans="1:7" s="50" customFormat="1" ht="14.25">
      <c r="A93" s="4"/>
      <c r="B93" s="53"/>
      <c r="C93" s="70"/>
      <c r="D93" s="70"/>
      <c r="E93" s="95"/>
      <c r="F93" s="96"/>
      <c r="G93" s="24"/>
    </row>
    <row r="94" spans="1:7" s="50" customFormat="1" ht="38.25">
      <c r="A94" s="4">
        <f>A92+1</f>
        <v>30</v>
      </c>
      <c r="B94" s="53" t="s">
        <v>60</v>
      </c>
      <c r="C94" s="70"/>
      <c r="D94" s="70"/>
      <c r="E94" s="95"/>
      <c r="F94" s="96"/>
      <c r="G94" s="24"/>
    </row>
    <row r="95" spans="1:7" s="50" customFormat="1" ht="30" customHeight="1">
      <c r="A95" s="4"/>
      <c r="B95" s="53" t="s">
        <v>61</v>
      </c>
      <c r="C95" s="70" t="s">
        <v>118</v>
      </c>
      <c r="D95" s="70">
        <v>453</v>
      </c>
      <c r="E95" s="95"/>
      <c r="F95" s="96"/>
      <c r="G95" s="24">
        <f>ROUNDUP(E95*D95,1)</f>
        <v>0</v>
      </c>
    </row>
    <row r="96" spans="1:7" s="50" customFormat="1" ht="14.25">
      <c r="A96" s="4"/>
      <c r="B96" s="53"/>
      <c r="C96" s="70"/>
      <c r="D96" s="70"/>
      <c r="E96" s="95"/>
      <c r="F96" s="96"/>
      <c r="G96" s="24"/>
    </row>
    <row r="97" spans="1:7" s="50" customFormat="1" ht="38.25">
      <c r="A97" s="4">
        <f>A94+1</f>
        <v>31</v>
      </c>
      <c r="B97" s="53" t="s">
        <v>68</v>
      </c>
      <c r="C97" s="70" t="s">
        <v>69</v>
      </c>
      <c r="D97" s="70">
        <v>498</v>
      </c>
      <c r="E97" s="95"/>
      <c r="F97" s="96"/>
      <c r="G97" s="24">
        <f>ROUNDUP(E97*D97,1)</f>
        <v>0</v>
      </c>
    </row>
    <row r="98" spans="1:7" s="50" customFormat="1" ht="14.25">
      <c r="A98" s="4"/>
      <c r="B98" s="53"/>
      <c r="C98" s="70"/>
      <c r="D98" s="70"/>
      <c r="E98" s="95"/>
      <c r="F98" s="96"/>
      <c r="G98" s="24"/>
    </row>
    <row r="99" spans="1:7" s="50" customFormat="1" ht="30" customHeight="1">
      <c r="A99" s="4">
        <f>A97+1</f>
        <v>32</v>
      </c>
      <c r="B99" s="53" t="s">
        <v>24</v>
      </c>
      <c r="C99" s="70"/>
      <c r="D99" s="70"/>
      <c r="E99" s="95"/>
      <c r="F99" s="96"/>
      <c r="G99" s="24"/>
    </row>
    <row r="100" spans="1:7" s="50" customFormat="1" ht="30" customHeight="1">
      <c r="A100" s="4"/>
      <c r="B100" s="53" t="s">
        <v>25</v>
      </c>
      <c r="C100" s="70" t="s">
        <v>69</v>
      </c>
      <c r="D100" s="70">
        <v>332</v>
      </c>
      <c r="E100" s="95"/>
      <c r="F100" s="96"/>
      <c r="G100" s="24">
        <f>ROUNDUP(E100*D100,1)</f>
        <v>0</v>
      </c>
    </row>
    <row r="101" spans="1:7" s="50" customFormat="1" ht="14.25">
      <c r="A101" s="4"/>
      <c r="B101" s="53"/>
      <c r="C101" s="70"/>
      <c r="D101" s="70"/>
      <c r="E101" s="95"/>
      <c r="F101" s="96"/>
      <c r="G101" s="24"/>
    </row>
    <row r="102" spans="1:7" s="50" customFormat="1" ht="25.5">
      <c r="A102" s="4">
        <f>A99+1</f>
        <v>33</v>
      </c>
      <c r="B102" s="53" t="s">
        <v>99</v>
      </c>
      <c r="C102" s="70"/>
      <c r="D102" s="70"/>
      <c r="E102" s="95"/>
      <c r="F102" s="96"/>
      <c r="G102" s="24"/>
    </row>
    <row r="103" spans="1:7" s="50" customFormat="1" ht="30" customHeight="1">
      <c r="A103" s="4"/>
      <c r="B103" s="53" t="s">
        <v>100</v>
      </c>
      <c r="C103" s="70" t="s">
        <v>69</v>
      </c>
      <c r="D103" s="70">
        <v>83</v>
      </c>
      <c r="E103" s="95"/>
      <c r="F103" s="96"/>
      <c r="G103" s="24">
        <f>ROUNDUP(E103*D103,1)</f>
        <v>0</v>
      </c>
    </row>
    <row r="104" spans="1:7" s="50" customFormat="1" ht="14.25">
      <c r="A104" s="71"/>
      <c r="B104" s="53"/>
      <c r="C104" s="70"/>
      <c r="D104" s="70"/>
      <c r="E104" s="95"/>
      <c r="F104" s="96"/>
      <c r="G104" s="24"/>
    </row>
    <row r="105" spans="1:7" s="50" customFormat="1" ht="25.5">
      <c r="A105" s="4">
        <f>A102+1</f>
        <v>34</v>
      </c>
      <c r="B105" s="53" t="s">
        <v>101</v>
      </c>
      <c r="C105" s="70"/>
      <c r="D105" s="70"/>
      <c r="E105" s="95"/>
      <c r="F105" s="96"/>
      <c r="G105" s="24"/>
    </row>
    <row r="106" spans="1:7" s="50" customFormat="1" ht="30" customHeight="1">
      <c r="A106" s="4"/>
      <c r="B106" s="53" t="s">
        <v>20</v>
      </c>
      <c r="C106" s="70" t="s">
        <v>69</v>
      </c>
      <c r="D106" s="70">
        <v>166</v>
      </c>
      <c r="E106" s="95"/>
      <c r="F106" s="96"/>
      <c r="G106" s="24">
        <f>ROUNDUP(E106*D106,1)</f>
        <v>0</v>
      </c>
    </row>
    <row r="107" spans="1:7" s="50" customFormat="1" ht="14.25">
      <c r="A107" s="71"/>
      <c r="B107" s="53"/>
      <c r="C107" s="70"/>
      <c r="D107" s="70"/>
      <c r="E107" s="95"/>
      <c r="F107" s="96"/>
      <c r="G107" s="24"/>
    </row>
    <row r="108" spans="1:7" s="50" customFormat="1" ht="25.5">
      <c r="A108" s="4">
        <f>A105+1</f>
        <v>35</v>
      </c>
      <c r="B108" s="53" t="s">
        <v>102</v>
      </c>
      <c r="C108" s="70"/>
      <c r="D108" s="70"/>
      <c r="E108" s="95"/>
      <c r="F108" s="96"/>
      <c r="G108" s="24"/>
    </row>
    <row r="109" spans="1:7" s="50" customFormat="1" ht="30" customHeight="1">
      <c r="A109" s="4"/>
      <c r="B109" s="53" t="s">
        <v>103</v>
      </c>
      <c r="C109" s="70" t="s">
        <v>120</v>
      </c>
      <c r="D109" s="70">
        <v>166</v>
      </c>
      <c r="E109" s="95"/>
      <c r="F109" s="96"/>
      <c r="G109" s="24">
        <f>ROUNDUP(E109*D109,1)</f>
        <v>0</v>
      </c>
    </row>
    <row r="110" spans="1:7" s="50" customFormat="1" ht="14.25">
      <c r="A110" s="71"/>
      <c r="B110" s="53"/>
      <c r="C110" s="70"/>
      <c r="D110" s="70"/>
      <c r="E110" s="95"/>
      <c r="F110" s="96"/>
      <c r="G110" s="24"/>
    </row>
    <row r="111" spans="1:7" s="50" customFormat="1" ht="38.25">
      <c r="A111" s="4">
        <f>A108+1</f>
        <v>36</v>
      </c>
      <c r="B111" s="53" t="s">
        <v>104</v>
      </c>
      <c r="C111" s="70" t="s">
        <v>120</v>
      </c>
      <c r="D111" s="70">
        <v>83</v>
      </c>
      <c r="E111" s="95"/>
      <c r="F111" s="96"/>
      <c r="G111" s="24">
        <f>ROUNDUP(E111*D111,1)</f>
        <v>0</v>
      </c>
    </row>
    <row r="112" spans="1:7" s="50" customFormat="1" ht="14.25">
      <c r="A112" s="4"/>
      <c r="B112" s="53"/>
      <c r="C112" s="70"/>
      <c r="D112" s="70"/>
      <c r="E112" s="95"/>
      <c r="F112" s="96"/>
      <c r="G112" s="24"/>
    </row>
    <row r="113" spans="1:7" s="50" customFormat="1" ht="30" customHeight="1">
      <c r="A113" s="4">
        <f>A111+1</f>
        <v>37</v>
      </c>
      <c r="B113" s="53" t="s">
        <v>496</v>
      </c>
      <c r="C113" s="70" t="s">
        <v>120</v>
      </c>
      <c r="D113" s="70">
        <v>83</v>
      </c>
      <c r="E113" s="95"/>
      <c r="F113" s="96"/>
      <c r="G113" s="24">
        <f>ROUNDUP(E113*D113,1)</f>
        <v>0</v>
      </c>
    </row>
    <row r="114" spans="1:7" s="50" customFormat="1" ht="14.25">
      <c r="A114" s="4"/>
      <c r="B114" s="53"/>
      <c r="C114" s="70"/>
      <c r="D114" s="70"/>
      <c r="E114" s="95"/>
      <c r="F114" s="96"/>
      <c r="G114" s="24"/>
    </row>
    <row r="115" spans="1:7" s="50" customFormat="1" ht="63.75">
      <c r="A115" s="4">
        <f>A113+1</f>
        <v>38</v>
      </c>
      <c r="B115" s="53" t="s">
        <v>62</v>
      </c>
      <c r="C115" s="70" t="s">
        <v>117</v>
      </c>
      <c r="D115" s="70">
        <v>141</v>
      </c>
      <c r="E115" s="95"/>
      <c r="F115" s="96"/>
      <c r="G115" s="24">
        <f>ROUNDUP(E115*D115,1)</f>
        <v>0</v>
      </c>
    </row>
    <row r="116" spans="1:7" s="50" customFormat="1" ht="14.25">
      <c r="A116" s="4"/>
      <c r="B116" s="53"/>
      <c r="C116" s="70"/>
      <c r="D116" s="70"/>
      <c r="E116" s="95"/>
      <c r="F116" s="96"/>
      <c r="G116" s="24"/>
    </row>
    <row r="117" spans="1:7" s="50" customFormat="1" ht="89.25">
      <c r="A117" s="4">
        <f>A115+1</f>
        <v>39</v>
      </c>
      <c r="B117" s="53" t="s">
        <v>63</v>
      </c>
      <c r="C117" s="70" t="s">
        <v>117</v>
      </c>
      <c r="D117" s="70">
        <v>740</v>
      </c>
      <c r="E117" s="95"/>
      <c r="F117" s="96"/>
      <c r="G117" s="24">
        <f>ROUNDUP(E117*D117,1)</f>
        <v>0</v>
      </c>
    </row>
    <row r="118" spans="1:7" s="50" customFormat="1" ht="14.25">
      <c r="A118" s="4"/>
      <c r="B118" s="53"/>
      <c r="C118" s="70"/>
      <c r="D118" s="70"/>
      <c r="E118" s="95"/>
      <c r="F118" s="96"/>
      <c r="G118" s="24"/>
    </row>
    <row r="119" spans="1:7" s="50" customFormat="1" ht="30" customHeight="1">
      <c r="A119" s="4">
        <f>A117+1</f>
        <v>40</v>
      </c>
      <c r="B119" s="53" t="s">
        <v>66</v>
      </c>
      <c r="C119" s="70" t="s">
        <v>118</v>
      </c>
      <c r="D119" s="70">
        <v>498</v>
      </c>
      <c r="E119" s="95"/>
      <c r="F119" s="96"/>
      <c r="G119" s="24">
        <f>ROUNDUP(E119*D119,1)</f>
        <v>0</v>
      </c>
    </row>
    <row r="120" spans="1:7" s="50" customFormat="1" ht="14.25">
      <c r="A120" s="4"/>
      <c r="B120" s="53"/>
      <c r="C120" s="70"/>
      <c r="D120" s="70"/>
      <c r="E120" s="95"/>
      <c r="F120" s="96"/>
      <c r="G120" s="24"/>
    </row>
    <row r="121" spans="1:7" s="50" customFormat="1" ht="76.5">
      <c r="A121" s="4">
        <f>A119+1</f>
        <v>41</v>
      </c>
      <c r="B121" s="53" t="s">
        <v>64</v>
      </c>
      <c r="C121" s="70"/>
      <c r="D121" s="70"/>
      <c r="E121" s="95"/>
      <c r="F121" s="96"/>
      <c r="G121" s="24"/>
    </row>
    <row r="122" spans="1:7" s="50" customFormat="1" ht="30" customHeight="1">
      <c r="A122" s="4"/>
      <c r="B122" s="53" t="s">
        <v>65</v>
      </c>
      <c r="C122" s="70" t="s">
        <v>117</v>
      </c>
      <c r="D122" s="70">
        <v>7013</v>
      </c>
      <c r="E122" s="95"/>
      <c r="F122" s="96"/>
      <c r="G122" s="24">
        <f>ROUNDUP(E122*D122,1)</f>
        <v>0</v>
      </c>
    </row>
    <row r="123" spans="1:7" s="50" customFormat="1" ht="14.25">
      <c r="A123" s="4"/>
      <c r="B123" s="53"/>
      <c r="C123" s="70"/>
      <c r="D123" s="70"/>
      <c r="E123" s="95"/>
      <c r="F123" s="96"/>
      <c r="G123" s="24"/>
    </row>
    <row r="124" spans="1:7" s="50" customFormat="1" ht="63.75">
      <c r="A124" s="4">
        <f>A121+1</f>
        <v>42</v>
      </c>
      <c r="B124" s="53" t="s">
        <v>70</v>
      </c>
      <c r="C124" s="70"/>
      <c r="D124" s="70"/>
      <c r="E124" s="95"/>
      <c r="F124" s="96"/>
      <c r="G124" s="24"/>
    </row>
    <row r="125" spans="1:7" s="50" customFormat="1" ht="30" customHeight="1">
      <c r="A125" s="4"/>
      <c r="B125" s="53" t="s">
        <v>71</v>
      </c>
      <c r="C125" s="70" t="s">
        <v>117</v>
      </c>
      <c r="D125" s="70">
        <v>421</v>
      </c>
      <c r="E125" s="95"/>
      <c r="F125" s="96"/>
      <c r="G125" s="24">
        <f>ROUNDUP(E125*D125,1)</f>
        <v>0</v>
      </c>
    </row>
    <row r="126" spans="1:7" s="50" customFormat="1" ht="14.25">
      <c r="A126" s="4"/>
      <c r="B126" s="53"/>
      <c r="C126" s="70"/>
      <c r="D126" s="70"/>
      <c r="E126" s="95"/>
      <c r="F126" s="96"/>
      <c r="G126" s="24"/>
    </row>
    <row r="127" spans="1:7" s="50" customFormat="1" ht="63.75">
      <c r="A127" s="4">
        <f>A124+1</f>
        <v>43</v>
      </c>
      <c r="B127" s="53" t="s">
        <v>0</v>
      </c>
      <c r="C127" s="70" t="s">
        <v>117</v>
      </c>
      <c r="D127" s="70">
        <v>2293</v>
      </c>
      <c r="E127" s="95"/>
      <c r="F127" s="96"/>
      <c r="G127" s="24">
        <f>ROUNDUP(E127*D127,1)</f>
        <v>0</v>
      </c>
    </row>
    <row r="128" spans="1:7" s="50" customFormat="1" ht="14.25">
      <c r="A128" s="4"/>
      <c r="B128" s="53"/>
      <c r="C128" s="70"/>
      <c r="D128" s="70"/>
      <c r="E128" s="95"/>
      <c r="F128" s="96"/>
      <c r="G128" s="24"/>
    </row>
    <row r="129" spans="1:7" s="50" customFormat="1" ht="51">
      <c r="A129" s="4">
        <f>A127+1</f>
        <v>44</v>
      </c>
      <c r="B129" s="53" t="s">
        <v>1</v>
      </c>
      <c r="C129" s="70" t="s">
        <v>116</v>
      </c>
      <c r="D129" s="70">
        <v>10830</v>
      </c>
      <c r="E129" s="95"/>
      <c r="F129" s="96"/>
      <c r="G129" s="24">
        <f>ROUNDUP(E129*D129,1)</f>
        <v>0</v>
      </c>
    </row>
    <row r="130" spans="1:7" s="50" customFormat="1" ht="14.25">
      <c r="A130" s="4"/>
      <c r="B130" s="53"/>
      <c r="C130" s="70"/>
      <c r="D130" s="70"/>
      <c r="E130" s="95"/>
      <c r="F130" s="96"/>
      <c r="G130" s="24"/>
    </row>
    <row r="131" spans="1:7" s="50" customFormat="1" ht="140.25">
      <c r="A131" s="4">
        <f>A129+1</f>
        <v>45</v>
      </c>
      <c r="B131" s="53" t="s">
        <v>110</v>
      </c>
      <c r="C131" s="70" t="s">
        <v>117</v>
      </c>
      <c r="D131" s="70">
        <v>367</v>
      </c>
      <c r="E131" s="95"/>
      <c r="F131" s="96"/>
      <c r="G131" s="24">
        <f>ROUNDUP(E131*D131,1)</f>
        <v>0</v>
      </c>
    </row>
    <row r="132" spans="1:7" s="50" customFormat="1" ht="14.25">
      <c r="A132" s="4"/>
      <c r="B132" s="53"/>
      <c r="C132" s="70"/>
      <c r="D132" s="70"/>
      <c r="E132" s="95"/>
      <c r="F132" s="96"/>
      <c r="G132" s="24"/>
    </row>
    <row r="133" spans="1:7" s="50" customFormat="1" ht="51">
      <c r="A133" s="4">
        <f>A131+1</f>
        <v>46</v>
      </c>
      <c r="B133" s="53" t="s">
        <v>2</v>
      </c>
      <c r="C133" s="70"/>
      <c r="D133" s="70"/>
      <c r="E133" s="95"/>
      <c r="F133" s="96"/>
      <c r="G133" s="24"/>
    </row>
    <row r="134" spans="1:7" s="50" customFormat="1" ht="38.25">
      <c r="A134" s="4"/>
      <c r="B134" s="53" t="s">
        <v>3</v>
      </c>
      <c r="C134" s="70"/>
      <c r="D134" s="70"/>
      <c r="E134" s="95"/>
      <c r="F134" s="96"/>
      <c r="G134" s="24"/>
    </row>
    <row r="135" spans="1:7" s="50" customFormat="1" ht="89.25">
      <c r="A135" s="4"/>
      <c r="B135" s="53" t="s">
        <v>4</v>
      </c>
      <c r="C135" s="70"/>
      <c r="D135" s="70"/>
      <c r="E135" s="95"/>
      <c r="F135" s="96"/>
      <c r="G135" s="24"/>
    </row>
    <row r="136" spans="1:7" s="50" customFormat="1" ht="38.25">
      <c r="A136" s="4"/>
      <c r="B136" s="53" t="s">
        <v>5</v>
      </c>
      <c r="C136" s="70"/>
      <c r="D136" s="70"/>
      <c r="E136" s="95"/>
      <c r="F136" s="96"/>
      <c r="G136" s="24"/>
    </row>
    <row r="137" spans="1:7" s="50" customFormat="1" ht="76.5">
      <c r="A137" s="4"/>
      <c r="B137" s="53" t="s">
        <v>6</v>
      </c>
      <c r="C137" s="70"/>
      <c r="D137" s="70"/>
      <c r="E137" s="95"/>
      <c r="F137" s="96"/>
      <c r="G137" s="24"/>
    </row>
    <row r="138" spans="1:7" s="50" customFormat="1" ht="38.25">
      <c r="A138" s="4"/>
      <c r="B138" s="53" t="s">
        <v>7</v>
      </c>
      <c r="C138" s="70" t="s">
        <v>117</v>
      </c>
      <c r="D138" s="70">
        <v>2394</v>
      </c>
      <c r="E138" s="95"/>
      <c r="F138" s="96"/>
      <c r="G138" s="24">
        <f>ROUNDUP(E138*D138,1)</f>
        <v>0</v>
      </c>
    </row>
    <row r="139" spans="1:7" s="50" customFormat="1" ht="14.25">
      <c r="A139" s="4"/>
      <c r="B139" s="53"/>
      <c r="C139" s="70"/>
      <c r="D139" s="70"/>
      <c r="E139" s="95"/>
      <c r="F139" s="96"/>
      <c r="G139" s="24"/>
    </row>
    <row r="140" spans="1:7" s="50" customFormat="1" ht="102">
      <c r="A140" s="4">
        <f>A133+1</f>
        <v>47</v>
      </c>
      <c r="B140" s="53" t="s">
        <v>108</v>
      </c>
      <c r="C140" s="70" t="s">
        <v>117</v>
      </c>
      <c r="D140" s="70">
        <v>2394</v>
      </c>
      <c r="E140" s="95"/>
      <c r="F140" s="96"/>
      <c r="G140" s="24">
        <f>ROUNDUP(E140*D140,1)</f>
        <v>0</v>
      </c>
    </row>
    <row r="141" spans="1:7" s="50" customFormat="1" ht="14.25">
      <c r="A141" s="4"/>
      <c r="B141" s="53"/>
      <c r="C141" s="70"/>
      <c r="D141" s="70"/>
      <c r="E141" s="95"/>
      <c r="F141" s="96"/>
      <c r="G141" s="24"/>
    </row>
    <row r="142" spans="1:7" s="50" customFormat="1" ht="30" customHeight="1">
      <c r="A142" s="4">
        <f>A140+1</f>
        <v>48</v>
      </c>
      <c r="B142" s="53" t="s">
        <v>8</v>
      </c>
      <c r="C142" s="70" t="s">
        <v>117</v>
      </c>
      <c r="D142" s="70">
        <v>17785</v>
      </c>
      <c r="E142" s="95"/>
      <c r="F142" s="96"/>
      <c r="G142" s="24">
        <f>ROUNDUP(E142*D142,1)</f>
        <v>0</v>
      </c>
    </row>
    <row r="143" spans="1:7" s="50" customFormat="1" ht="14.25">
      <c r="A143" s="4"/>
      <c r="B143" s="53"/>
      <c r="C143" s="70"/>
      <c r="D143" s="70"/>
      <c r="E143" s="95"/>
      <c r="F143" s="96"/>
      <c r="G143" s="24"/>
    </row>
    <row r="144" spans="1:7" s="50" customFormat="1" ht="30" customHeight="1">
      <c r="A144" s="4">
        <f>A142+1</f>
        <v>49</v>
      </c>
      <c r="B144" s="53" t="s">
        <v>10</v>
      </c>
      <c r="C144" s="70" t="s">
        <v>117</v>
      </c>
      <c r="D144" s="70">
        <v>209</v>
      </c>
      <c r="E144" s="95"/>
      <c r="F144" s="96"/>
      <c r="G144" s="24">
        <f>ROUNDUP(E144*D144,1)</f>
        <v>0</v>
      </c>
    </row>
    <row r="145" spans="1:7" s="50" customFormat="1" ht="14.25">
      <c r="A145" s="4"/>
      <c r="B145" s="53"/>
      <c r="C145" s="70"/>
      <c r="D145" s="70"/>
      <c r="E145" s="95"/>
      <c r="F145" s="96"/>
      <c r="G145" s="24"/>
    </row>
    <row r="146" spans="1:7" s="50" customFormat="1" ht="51">
      <c r="A146" s="4">
        <f>A144+1</f>
        <v>50</v>
      </c>
      <c r="B146" s="53" t="s">
        <v>9</v>
      </c>
      <c r="C146" s="70" t="s">
        <v>117</v>
      </c>
      <c r="D146" s="70">
        <v>9004</v>
      </c>
      <c r="E146" s="95"/>
      <c r="F146" s="96"/>
      <c r="G146" s="24">
        <f>ROUNDUP(E146*D146,1)</f>
        <v>0</v>
      </c>
    </row>
    <row r="147" spans="1:7" s="50" customFormat="1" ht="14.25">
      <c r="A147" s="4"/>
      <c r="B147" s="53"/>
      <c r="C147" s="70"/>
      <c r="D147" s="70"/>
      <c r="E147" s="95"/>
      <c r="F147" s="96"/>
      <c r="G147" s="24"/>
    </row>
    <row r="148" spans="1:7" s="50" customFormat="1" ht="38.25">
      <c r="A148" s="4">
        <f>A146+1</f>
        <v>51</v>
      </c>
      <c r="B148" s="53" t="s">
        <v>105</v>
      </c>
      <c r="C148" s="70" t="s">
        <v>116</v>
      </c>
      <c r="D148" s="70">
        <v>3318</v>
      </c>
      <c r="E148" s="95"/>
      <c r="F148" s="96"/>
      <c r="G148" s="24">
        <f>ROUNDUP(E148*D148,1)</f>
        <v>0</v>
      </c>
    </row>
    <row r="149" spans="1:7" s="50" customFormat="1" ht="14.25">
      <c r="A149" s="4"/>
      <c r="B149" s="53"/>
      <c r="C149" s="70"/>
      <c r="D149" s="70"/>
      <c r="E149" s="95"/>
      <c r="F149" s="96"/>
      <c r="G149" s="24"/>
    </row>
    <row r="150" spans="1:7" s="50" customFormat="1" ht="30" customHeight="1">
      <c r="A150" s="4">
        <f>A148+1</f>
        <v>52</v>
      </c>
      <c r="B150" s="53" t="s">
        <v>12</v>
      </c>
      <c r="C150" s="70" t="s">
        <v>117</v>
      </c>
      <c r="D150" s="70">
        <v>133</v>
      </c>
      <c r="E150" s="95"/>
      <c r="F150" s="96"/>
      <c r="G150" s="24">
        <f>ROUNDUP(E150*D150,1)</f>
        <v>0</v>
      </c>
    </row>
    <row r="151" spans="1:7" s="50" customFormat="1" ht="14.25">
      <c r="A151" s="4"/>
      <c r="B151" s="53"/>
      <c r="C151" s="70"/>
      <c r="D151" s="70"/>
      <c r="E151" s="95"/>
      <c r="F151" s="96"/>
      <c r="G151" s="24"/>
    </row>
    <row r="152" spans="1:7" s="50" customFormat="1" ht="14.25">
      <c r="A152" s="4">
        <f t="shared" ref="A152" si="0">A150+1</f>
        <v>53</v>
      </c>
      <c r="B152" s="53" t="s">
        <v>11</v>
      </c>
      <c r="C152" s="70"/>
      <c r="D152" s="70"/>
      <c r="E152" s="95"/>
      <c r="F152" s="96"/>
      <c r="G152" s="24"/>
    </row>
    <row r="153" spans="1:7" s="50" customFormat="1" ht="30" customHeight="1">
      <c r="A153" s="4"/>
      <c r="B153" s="53" t="s">
        <v>13</v>
      </c>
      <c r="C153" s="70" t="s">
        <v>117</v>
      </c>
      <c r="D153" s="70">
        <v>342</v>
      </c>
      <c r="E153" s="95"/>
      <c r="F153" s="96"/>
      <c r="G153" s="24">
        <f>ROUNDUP(E153*D153,1)</f>
        <v>0</v>
      </c>
    </row>
    <row r="154" spans="1:7" s="50" customFormat="1" ht="14.25">
      <c r="A154" s="4"/>
      <c r="B154" s="53"/>
      <c r="C154" s="70"/>
      <c r="D154" s="70"/>
      <c r="E154" s="95"/>
      <c r="F154" s="96"/>
      <c r="G154" s="24"/>
    </row>
    <row r="155" spans="1:7" s="50" customFormat="1" ht="63.75">
      <c r="A155" s="4">
        <f>A152+1</f>
        <v>54</v>
      </c>
      <c r="B155" s="53" t="s">
        <v>494</v>
      </c>
      <c r="C155" s="70" t="s">
        <v>117</v>
      </c>
      <c r="D155" s="70">
        <v>212</v>
      </c>
      <c r="E155" s="95"/>
      <c r="F155" s="96"/>
      <c r="G155" s="24">
        <f>ROUNDUP(E155*D155,1)</f>
        <v>0</v>
      </c>
    </row>
    <row r="156" spans="1:7" s="50" customFormat="1" ht="14.25">
      <c r="A156" s="4"/>
      <c r="B156" s="53"/>
      <c r="C156" s="70"/>
      <c r="D156" s="70"/>
      <c r="E156" s="95"/>
      <c r="F156" s="96"/>
      <c r="G156" s="24"/>
    </row>
    <row r="157" spans="1:7" s="50" customFormat="1" ht="191.25">
      <c r="A157" s="4">
        <f>A155+1</f>
        <v>55</v>
      </c>
      <c r="B157" s="53" t="s">
        <v>130</v>
      </c>
      <c r="C157" s="70"/>
      <c r="D157" s="70"/>
      <c r="E157" s="95"/>
      <c r="F157" s="96"/>
      <c r="G157" s="24"/>
    </row>
    <row r="158" spans="1:7" s="50" customFormat="1" ht="165.75">
      <c r="A158" s="11"/>
      <c r="B158" s="53" t="s">
        <v>131</v>
      </c>
      <c r="C158" s="70" t="s">
        <v>117</v>
      </c>
      <c r="D158" s="70">
        <v>4391</v>
      </c>
      <c r="E158" s="95"/>
      <c r="F158" s="96"/>
      <c r="G158" s="24">
        <f>ROUNDUP(E158*D158,1)</f>
        <v>0</v>
      </c>
    </row>
    <row r="159" spans="1:7" s="50" customFormat="1" ht="14.25">
      <c r="A159" s="11"/>
      <c r="B159" s="53"/>
      <c r="C159" s="70"/>
      <c r="D159" s="70"/>
      <c r="E159" s="95"/>
      <c r="F159" s="96"/>
      <c r="G159" s="24"/>
    </row>
    <row r="160" spans="1:7" s="50" customFormat="1" ht="30" customHeight="1">
      <c r="A160" s="4">
        <f>A157+1</f>
        <v>56</v>
      </c>
      <c r="B160" s="53" t="s">
        <v>106</v>
      </c>
      <c r="C160" s="70" t="s">
        <v>117</v>
      </c>
      <c r="D160" s="70">
        <v>128</v>
      </c>
      <c r="E160" s="95"/>
      <c r="F160" s="96"/>
      <c r="G160" s="24">
        <f>ROUNDUP(E160*D160,1)</f>
        <v>0</v>
      </c>
    </row>
    <row r="161" spans="1:7" s="50" customFormat="1" ht="14.25">
      <c r="A161" s="4"/>
      <c r="B161" s="53"/>
      <c r="C161" s="70"/>
      <c r="D161" s="70"/>
      <c r="E161" s="95"/>
      <c r="F161" s="96"/>
      <c r="G161" s="24"/>
    </row>
    <row r="162" spans="1:7" s="50" customFormat="1" ht="38.25">
      <c r="A162" s="4">
        <f>A160+1</f>
        <v>57</v>
      </c>
      <c r="B162" s="53" t="s">
        <v>107</v>
      </c>
      <c r="C162" s="70" t="s">
        <v>117</v>
      </c>
      <c r="D162" s="70">
        <v>17785</v>
      </c>
      <c r="E162" s="95"/>
      <c r="F162" s="96"/>
      <c r="G162" s="24">
        <f>ROUNDUP(E162*D162,1)</f>
        <v>0</v>
      </c>
    </row>
    <row r="163" spans="1:7" s="50" customFormat="1" ht="14.25">
      <c r="A163" s="4"/>
      <c r="B163" s="53"/>
      <c r="C163" s="70"/>
      <c r="D163" s="70"/>
      <c r="E163" s="95"/>
      <c r="F163" s="96"/>
      <c r="G163" s="24"/>
    </row>
    <row r="164" spans="1:7" s="50" customFormat="1" ht="38.25">
      <c r="A164" s="4">
        <f>A162+1</f>
        <v>58</v>
      </c>
      <c r="B164" s="53" t="s">
        <v>109</v>
      </c>
      <c r="C164" s="70" t="s">
        <v>117</v>
      </c>
      <c r="D164" s="70">
        <v>212</v>
      </c>
      <c r="E164" s="95"/>
      <c r="F164" s="96"/>
      <c r="G164" s="24">
        <f>ROUNDUP(E164*D164,1)</f>
        <v>0</v>
      </c>
    </row>
    <row r="165" spans="1:7" s="50" customFormat="1" ht="14.25">
      <c r="A165" s="4"/>
      <c r="B165" s="53"/>
      <c r="C165" s="70"/>
      <c r="D165" s="70"/>
      <c r="E165" s="95"/>
      <c r="F165" s="96"/>
      <c r="G165" s="24"/>
    </row>
    <row r="166" spans="1:7" s="50" customFormat="1" ht="30" customHeight="1">
      <c r="A166" s="4">
        <f>A164+1</f>
        <v>59</v>
      </c>
      <c r="B166" s="53" t="s">
        <v>97</v>
      </c>
      <c r="C166" s="70" t="s">
        <v>116</v>
      </c>
      <c r="D166" s="70">
        <v>900</v>
      </c>
      <c r="E166" s="95"/>
      <c r="F166" s="96"/>
      <c r="G166" s="24">
        <f>ROUNDUP(E166*D166,1)</f>
        <v>0</v>
      </c>
    </row>
    <row r="167" spans="1:7" s="50" customFormat="1" ht="14.25">
      <c r="A167" s="4"/>
      <c r="B167" s="53"/>
      <c r="C167" s="70"/>
      <c r="D167" s="70"/>
      <c r="E167" s="95"/>
      <c r="F167" s="96"/>
      <c r="G167" s="24"/>
    </row>
    <row r="168" spans="1:7" s="50" customFormat="1" ht="63.75">
      <c r="A168" s="4">
        <f>A166+1</f>
        <v>60</v>
      </c>
      <c r="B168" s="53" t="s">
        <v>98</v>
      </c>
      <c r="C168" s="70" t="s">
        <v>117</v>
      </c>
      <c r="D168" s="70">
        <v>46</v>
      </c>
      <c r="E168" s="95"/>
      <c r="F168" s="96"/>
      <c r="G168" s="24">
        <f>ROUNDUP(E168*D168,1)</f>
        <v>0</v>
      </c>
    </row>
    <row r="169" spans="1:7" s="50" customFormat="1" ht="14.25">
      <c r="A169" s="4"/>
      <c r="B169" s="53"/>
      <c r="C169" s="70"/>
      <c r="D169" s="70"/>
      <c r="E169" s="95"/>
      <c r="F169" s="96"/>
      <c r="G169" s="24"/>
    </row>
    <row r="170" spans="1:7" s="50" customFormat="1" ht="102">
      <c r="A170" s="4">
        <f>A168+1</f>
        <v>61</v>
      </c>
      <c r="B170" s="53" t="s">
        <v>95</v>
      </c>
      <c r="C170" s="70" t="s">
        <v>116</v>
      </c>
      <c r="D170" s="70">
        <v>1480</v>
      </c>
      <c r="E170" s="95"/>
      <c r="F170" s="96"/>
      <c r="G170" s="24">
        <f>ROUNDUP(E170*D170,1)</f>
        <v>0</v>
      </c>
    </row>
    <row r="171" spans="1:7" s="50" customFormat="1" ht="14.25">
      <c r="A171" s="4"/>
      <c r="B171" s="53"/>
      <c r="C171" s="70"/>
      <c r="D171" s="70"/>
      <c r="E171" s="95"/>
      <c r="F171" s="96"/>
      <c r="G171" s="24"/>
    </row>
    <row r="172" spans="1:7" s="50" customFormat="1" ht="63.75">
      <c r="A172" s="4">
        <f>A170+1</f>
        <v>62</v>
      </c>
      <c r="B172" s="53" t="s">
        <v>515</v>
      </c>
      <c r="C172" s="70" t="s">
        <v>117</v>
      </c>
      <c r="D172" s="70">
        <v>740</v>
      </c>
      <c r="E172" s="95"/>
      <c r="F172" s="96"/>
      <c r="G172" s="24">
        <f>ROUNDUP(E172*D172,1)</f>
        <v>0</v>
      </c>
    </row>
    <row r="173" spans="1:7" s="50" customFormat="1" ht="14.25">
      <c r="A173" s="4"/>
      <c r="B173" s="53"/>
      <c r="C173" s="70"/>
      <c r="D173" s="70"/>
      <c r="E173" s="95"/>
      <c r="F173" s="96"/>
      <c r="G173" s="24"/>
    </row>
    <row r="174" spans="1:7" s="50" customFormat="1" ht="114.75">
      <c r="A174" s="4">
        <f t="shared" ref="A174" si="1">A172+1</f>
        <v>63</v>
      </c>
      <c r="B174" s="53" t="s">
        <v>132</v>
      </c>
      <c r="C174" s="70"/>
      <c r="D174" s="70"/>
      <c r="E174" s="95"/>
      <c r="F174" s="96"/>
      <c r="G174" s="24"/>
    </row>
    <row r="175" spans="1:7" s="50" customFormat="1" ht="30" customHeight="1">
      <c r="A175" s="4"/>
      <c r="B175" s="53" t="s">
        <v>128</v>
      </c>
      <c r="C175" s="70" t="s">
        <v>118</v>
      </c>
      <c r="D175" s="70">
        <v>312</v>
      </c>
      <c r="E175" s="95"/>
      <c r="F175" s="96"/>
      <c r="G175" s="24">
        <f>ROUNDUP(E175*D175,1)</f>
        <v>0</v>
      </c>
    </row>
    <row r="176" spans="1:7" s="50" customFormat="1" ht="14.25">
      <c r="A176" s="11"/>
      <c r="B176" s="53"/>
      <c r="C176" s="70"/>
      <c r="D176" s="70"/>
      <c r="E176" s="95"/>
      <c r="F176" s="96"/>
      <c r="G176" s="24"/>
    </row>
    <row r="177" spans="1:7" s="50" customFormat="1" ht="76.5">
      <c r="A177" s="4">
        <f>A174+1</f>
        <v>64</v>
      </c>
      <c r="B177" s="53" t="s">
        <v>139</v>
      </c>
      <c r="C177" s="70"/>
      <c r="D177" s="70"/>
      <c r="E177" s="95"/>
      <c r="F177" s="96"/>
      <c r="G177" s="24"/>
    </row>
    <row r="178" spans="1:7" s="50" customFormat="1" ht="30" customHeight="1">
      <c r="A178" s="4"/>
      <c r="B178" s="53" t="s">
        <v>129</v>
      </c>
      <c r="C178" s="70" t="s">
        <v>117</v>
      </c>
      <c r="D178" s="70">
        <v>100</v>
      </c>
      <c r="E178" s="95"/>
      <c r="F178" s="96"/>
      <c r="G178" s="24">
        <f>ROUNDUP(E178*D178,1)</f>
        <v>0</v>
      </c>
    </row>
    <row r="179" spans="1:7" s="50" customFormat="1" ht="14.25">
      <c r="A179" s="11"/>
      <c r="B179" s="53"/>
      <c r="C179" s="70"/>
      <c r="D179" s="70"/>
      <c r="E179" s="95"/>
      <c r="F179" s="96"/>
      <c r="G179" s="24"/>
    </row>
    <row r="180" spans="1:7" s="50" customFormat="1" ht="114.75">
      <c r="A180" s="4">
        <f>A177+1</f>
        <v>65</v>
      </c>
      <c r="B180" s="53" t="s">
        <v>126</v>
      </c>
      <c r="C180" s="70" t="s">
        <v>116</v>
      </c>
      <c r="D180" s="70">
        <v>1723</v>
      </c>
      <c r="E180" s="95"/>
      <c r="F180" s="96"/>
      <c r="G180" s="24">
        <f>ROUNDUP(E180*D180,1)</f>
        <v>0</v>
      </c>
    </row>
    <row r="181" spans="1:7" s="50" customFormat="1" ht="14.25">
      <c r="A181" s="4"/>
      <c r="B181" s="53"/>
      <c r="C181" s="70"/>
      <c r="D181" s="70"/>
      <c r="E181" s="95"/>
      <c r="F181" s="96"/>
      <c r="G181" s="24"/>
    </row>
    <row r="182" spans="1:7" s="50" customFormat="1" ht="51">
      <c r="A182" s="4">
        <f>A180+1</f>
        <v>66</v>
      </c>
      <c r="B182" s="53" t="s">
        <v>125</v>
      </c>
      <c r="C182" s="70" t="s">
        <v>116</v>
      </c>
      <c r="D182" s="70">
        <v>638</v>
      </c>
      <c r="E182" s="95"/>
      <c r="F182" s="96"/>
      <c r="G182" s="24">
        <f>ROUNDUP(E182*D182,1)</f>
        <v>0</v>
      </c>
    </row>
    <row r="183" spans="1:7" s="50" customFormat="1" ht="14.25">
      <c r="A183" s="4"/>
      <c r="B183" s="53"/>
      <c r="C183" s="70"/>
      <c r="D183" s="70"/>
      <c r="E183" s="95"/>
      <c r="F183" s="96"/>
      <c r="G183" s="24"/>
    </row>
    <row r="184" spans="1:7" s="50" customFormat="1" ht="51">
      <c r="A184" s="4">
        <f>A182+1</f>
        <v>67</v>
      </c>
      <c r="B184" s="53" t="s">
        <v>127</v>
      </c>
      <c r="C184" s="70" t="s">
        <v>117</v>
      </c>
      <c r="D184" s="70">
        <v>128</v>
      </c>
      <c r="E184" s="95"/>
      <c r="F184" s="96"/>
      <c r="G184" s="24">
        <f>ROUNDUP(E184*D184,1)</f>
        <v>0</v>
      </c>
    </row>
    <row r="185" spans="1:7" s="50" customFormat="1" ht="14.25">
      <c r="A185" s="4"/>
      <c r="B185" s="53"/>
      <c r="C185" s="70"/>
      <c r="D185" s="70"/>
      <c r="E185" s="95"/>
      <c r="F185" s="96"/>
      <c r="G185" s="24"/>
    </row>
    <row r="186" spans="1:7" s="50" customFormat="1" ht="51">
      <c r="A186" s="4">
        <f>A184+1</f>
        <v>68</v>
      </c>
      <c r="B186" s="53" t="s">
        <v>133</v>
      </c>
      <c r="C186" s="70" t="s">
        <v>116</v>
      </c>
      <c r="D186" s="70">
        <v>47581</v>
      </c>
      <c r="E186" s="95"/>
      <c r="F186" s="96"/>
      <c r="G186" s="24">
        <f>ROUNDUP(E186*D186,1)</f>
        <v>0</v>
      </c>
    </row>
    <row r="187" spans="1:7" s="50" customFormat="1" ht="14.25">
      <c r="A187" s="4"/>
      <c r="B187" s="53"/>
      <c r="C187" s="70"/>
      <c r="D187" s="70"/>
      <c r="E187" s="95"/>
      <c r="F187" s="96"/>
      <c r="G187" s="24"/>
    </row>
    <row r="188" spans="1:7" s="50" customFormat="1" ht="140.25">
      <c r="A188" s="4">
        <f>A186+1</f>
        <v>69</v>
      </c>
      <c r="B188" s="53" t="s">
        <v>511</v>
      </c>
      <c r="C188" s="70"/>
      <c r="D188" s="70"/>
      <c r="E188" s="95"/>
      <c r="F188" s="96"/>
      <c r="G188" s="24"/>
    </row>
    <row r="189" spans="1:7" s="50" customFormat="1" ht="30" customHeight="1">
      <c r="A189" s="4"/>
      <c r="B189" s="53" t="s">
        <v>136</v>
      </c>
      <c r="C189" s="70" t="s">
        <v>117</v>
      </c>
      <c r="D189" s="70">
        <v>1227</v>
      </c>
      <c r="E189" s="95"/>
      <c r="F189" s="96"/>
      <c r="G189" s="24">
        <f>ROUNDUP(E189*D189,1)</f>
        <v>0</v>
      </c>
    </row>
    <row r="190" spans="1:7" s="50" customFormat="1" ht="14.25">
      <c r="A190" s="11"/>
      <c r="B190" s="53"/>
      <c r="C190" s="70"/>
      <c r="D190" s="70"/>
      <c r="E190" s="95"/>
      <c r="F190" s="96"/>
      <c r="G190" s="24"/>
    </row>
    <row r="191" spans="1:7" s="50" customFormat="1" ht="51">
      <c r="A191" s="4">
        <f>A188+1</f>
        <v>70</v>
      </c>
      <c r="B191" s="53" t="s">
        <v>137</v>
      </c>
      <c r="C191" s="70" t="s">
        <v>118</v>
      </c>
      <c r="D191" s="70">
        <v>775</v>
      </c>
      <c r="E191" s="95"/>
      <c r="F191" s="96"/>
      <c r="G191" s="24">
        <f>ROUNDUP(E191*D191,1)</f>
        <v>0</v>
      </c>
    </row>
    <row r="192" spans="1:7" s="50" customFormat="1" ht="14.25">
      <c r="A192" s="4"/>
      <c r="B192" s="53"/>
      <c r="C192" s="70"/>
      <c r="D192" s="70"/>
      <c r="E192" s="95"/>
      <c r="F192" s="96"/>
      <c r="G192" s="24"/>
    </row>
    <row r="193" spans="1:7" s="50" customFormat="1" ht="30" customHeight="1">
      <c r="A193" s="4">
        <f>A191+1</f>
        <v>71</v>
      </c>
      <c r="B193" s="53" t="s">
        <v>141</v>
      </c>
      <c r="C193" s="70" t="s">
        <v>118</v>
      </c>
      <c r="D193" s="70">
        <v>9</v>
      </c>
      <c r="E193" s="95"/>
      <c r="F193" s="96"/>
      <c r="G193" s="24">
        <f>ROUNDUP(E193*D193,1)</f>
        <v>0</v>
      </c>
    </row>
    <row r="194" spans="1:7" s="50" customFormat="1" ht="14.25">
      <c r="A194" s="11"/>
      <c r="B194" s="53"/>
      <c r="C194" s="70"/>
      <c r="D194" s="70"/>
      <c r="E194" s="95"/>
      <c r="F194" s="96"/>
      <c r="G194" s="24"/>
    </row>
    <row r="195" spans="1:7" s="50" customFormat="1" ht="38.25">
      <c r="A195" s="11">
        <f>A193+1</f>
        <v>72</v>
      </c>
      <c r="B195" s="53" t="s">
        <v>142</v>
      </c>
      <c r="C195" s="70" t="s">
        <v>117</v>
      </c>
      <c r="D195" s="70">
        <v>16</v>
      </c>
      <c r="E195" s="95"/>
      <c r="F195" s="96"/>
      <c r="G195" s="24">
        <f>ROUNDUP(E195*D195,1)</f>
        <v>0</v>
      </c>
    </row>
    <row r="196" spans="1:7" s="50" customFormat="1" ht="14.25">
      <c r="A196" s="11"/>
      <c r="B196" s="53"/>
      <c r="C196" s="70"/>
      <c r="D196" s="70"/>
      <c r="E196" s="95"/>
      <c r="F196" s="96"/>
      <c r="G196" s="24"/>
    </row>
    <row r="197" spans="1:7" s="50" customFormat="1" ht="102">
      <c r="A197" s="4">
        <f>A195+1</f>
        <v>73</v>
      </c>
      <c r="B197" s="53" t="s">
        <v>134</v>
      </c>
      <c r="C197" s="70" t="s">
        <v>117</v>
      </c>
      <c r="D197" s="70">
        <v>1505</v>
      </c>
      <c r="E197" s="95"/>
      <c r="F197" s="96"/>
      <c r="G197" s="24">
        <f>ROUNDUP(E197*D197,1)</f>
        <v>0</v>
      </c>
    </row>
    <row r="198" spans="1:7" s="50" customFormat="1" ht="14.25">
      <c r="A198" s="4"/>
      <c r="B198" s="53"/>
      <c r="C198" s="70"/>
      <c r="D198" s="70"/>
      <c r="E198" s="95"/>
      <c r="F198" s="96"/>
      <c r="G198" s="24"/>
    </row>
    <row r="199" spans="1:7" s="50" customFormat="1" ht="51">
      <c r="A199" s="4">
        <f>A197+1</f>
        <v>74</v>
      </c>
      <c r="B199" s="53" t="s">
        <v>135</v>
      </c>
      <c r="C199" s="70" t="s">
        <v>117</v>
      </c>
      <c r="D199" s="70">
        <v>450</v>
      </c>
      <c r="E199" s="95"/>
      <c r="F199" s="96"/>
      <c r="G199" s="24">
        <f>ROUNDUP(E199*D199,1)</f>
        <v>0</v>
      </c>
    </row>
    <row r="200" spans="1:7" s="50" customFormat="1" ht="14.25">
      <c r="A200" s="4"/>
      <c r="B200" s="53"/>
      <c r="C200" s="70"/>
      <c r="D200" s="70"/>
      <c r="E200" s="95"/>
      <c r="F200" s="96"/>
      <c r="G200" s="24"/>
    </row>
    <row r="201" spans="1:7" s="72" customFormat="1" ht="127.5">
      <c r="A201" s="4">
        <f>A199+1</f>
        <v>75</v>
      </c>
      <c r="B201" s="53" t="s">
        <v>512</v>
      </c>
      <c r="C201" s="70" t="s">
        <v>117</v>
      </c>
      <c r="D201" s="70">
        <v>8</v>
      </c>
      <c r="E201" s="95"/>
      <c r="F201" s="96"/>
      <c r="G201" s="24">
        <f>ROUNDUP(E201*D201,1)</f>
        <v>0</v>
      </c>
    </row>
    <row r="202" spans="1:7" s="72" customFormat="1" ht="14.25">
      <c r="A202" s="1"/>
      <c r="B202" s="53" t="s">
        <v>244</v>
      </c>
      <c r="C202" s="70"/>
      <c r="D202" s="70"/>
      <c r="E202" s="95"/>
      <c r="F202" s="96"/>
      <c r="G202" s="24"/>
    </row>
    <row r="203" spans="1:7" s="72" customFormat="1" ht="14.25">
      <c r="A203" s="1"/>
      <c r="B203" s="53" t="s">
        <v>245</v>
      </c>
      <c r="C203" s="70"/>
      <c r="D203" s="70"/>
      <c r="E203" s="95"/>
      <c r="F203" s="96"/>
      <c r="G203" s="24"/>
    </row>
    <row r="204" spans="1:7" s="72" customFormat="1" ht="14.25">
      <c r="A204" s="1"/>
      <c r="B204" s="53" t="s">
        <v>246</v>
      </c>
      <c r="C204" s="70"/>
      <c r="D204" s="70"/>
      <c r="E204" s="95"/>
      <c r="F204" s="96"/>
      <c r="G204" s="24"/>
    </row>
    <row r="205" spans="1:7" s="72" customFormat="1" ht="14.25">
      <c r="A205" s="1"/>
      <c r="B205" s="53" t="s">
        <v>247</v>
      </c>
      <c r="C205" s="70"/>
      <c r="D205" s="70"/>
      <c r="E205" s="95"/>
      <c r="F205" s="96"/>
      <c r="G205" s="24"/>
    </row>
    <row r="206" spans="1:7" s="72" customFormat="1" ht="14.25">
      <c r="A206" s="1"/>
      <c r="B206" s="53" t="s">
        <v>248</v>
      </c>
      <c r="C206" s="70"/>
      <c r="D206" s="70"/>
      <c r="E206" s="95"/>
      <c r="F206" s="96"/>
      <c r="G206" s="24"/>
    </row>
    <row r="207" spans="1:7" s="72" customFormat="1" ht="14.25">
      <c r="A207" s="1"/>
      <c r="B207" s="53" t="s">
        <v>249</v>
      </c>
      <c r="C207" s="70"/>
      <c r="D207" s="70"/>
      <c r="E207" s="95"/>
      <c r="F207" s="96"/>
      <c r="G207" s="24"/>
    </row>
    <row r="208" spans="1:7" s="72" customFormat="1" ht="14.25">
      <c r="A208" s="1"/>
      <c r="B208" s="53" t="s">
        <v>250</v>
      </c>
      <c r="C208" s="70"/>
      <c r="D208" s="70"/>
      <c r="E208" s="95"/>
      <c r="F208" s="96"/>
      <c r="G208" s="24"/>
    </row>
    <row r="209" spans="1:7" s="72" customFormat="1" ht="25.5">
      <c r="A209" s="1"/>
      <c r="B209" s="53" t="s">
        <v>251</v>
      </c>
      <c r="C209" s="70"/>
      <c r="D209" s="70"/>
      <c r="E209" s="95"/>
      <c r="F209" s="96"/>
      <c r="G209" s="24"/>
    </row>
    <row r="210" spans="1:7" s="72" customFormat="1" ht="14.25">
      <c r="A210" s="1"/>
      <c r="B210" s="53" t="s">
        <v>252</v>
      </c>
      <c r="C210" s="70"/>
      <c r="D210" s="70"/>
      <c r="E210" s="95"/>
      <c r="F210" s="96"/>
      <c r="G210" s="24"/>
    </row>
    <row r="211" spans="1:7" s="72" customFormat="1" ht="25.5">
      <c r="A211" s="1"/>
      <c r="B211" s="53" t="s">
        <v>253</v>
      </c>
      <c r="C211" s="70"/>
      <c r="D211" s="70"/>
      <c r="E211" s="95"/>
      <c r="F211" s="96"/>
      <c r="G211" s="24"/>
    </row>
    <row r="212" spans="1:7" s="72" customFormat="1" ht="14.25">
      <c r="A212" s="1"/>
      <c r="B212" s="53" t="s">
        <v>254</v>
      </c>
      <c r="C212" s="70"/>
      <c r="D212" s="70"/>
      <c r="E212" s="95"/>
      <c r="F212" s="96"/>
      <c r="G212" s="24"/>
    </row>
    <row r="213" spans="1:7" s="72" customFormat="1" ht="25.5">
      <c r="A213" s="1"/>
      <c r="B213" s="53" t="s">
        <v>255</v>
      </c>
      <c r="C213" s="70"/>
      <c r="D213" s="70"/>
      <c r="E213" s="95"/>
      <c r="F213" s="96"/>
      <c r="G213" s="24"/>
    </row>
    <row r="214" spans="1:7" s="72" customFormat="1" ht="14.25">
      <c r="A214" s="1"/>
      <c r="B214" s="53" t="s">
        <v>256</v>
      </c>
      <c r="C214" s="70"/>
      <c r="D214" s="70"/>
      <c r="E214" s="95"/>
      <c r="F214" s="96"/>
      <c r="G214" s="24"/>
    </row>
    <row r="215" spans="1:7" s="72" customFormat="1" ht="14.25">
      <c r="A215" s="1"/>
      <c r="B215" s="53" t="s">
        <v>257</v>
      </c>
      <c r="C215" s="70"/>
      <c r="D215" s="70"/>
      <c r="E215" s="95"/>
      <c r="F215" s="96"/>
      <c r="G215" s="24"/>
    </row>
    <row r="216" spans="1:7" s="72" customFormat="1" ht="14.25">
      <c r="A216" s="1"/>
      <c r="B216" s="53" t="s">
        <v>258</v>
      </c>
      <c r="C216" s="70"/>
      <c r="D216" s="70"/>
      <c r="E216" s="95"/>
      <c r="F216" s="96"/>
      <c r="G216" s="24"/>
    </row>
    <row r="217" spans="1:7" s="72" customFormat="1" ht="38.25">
      <c r="A217" s="1"/>
      <c r="B217" s="53" t="s">
        <v>259</v>
      </c>
      <c r="C217" s="70"/>
      <c r="D217" s="70"/>
      <c r="E217" s="95"/>
      <c r="F217" s="96"/>
      <c r="G217" s="24"/>
    </row>
    <row r="218" spans="1:7" s="50" customFormat="1" ht="14.25">
      <c r="A218" s="4"/>
      <c r="B218" s="53"/>
      <c r="C218" s="70"/>
      <c r="D218" s="70"/>
      <c r="E218" s="95"/>
      <c r="F218" s="96"/>
      <c r="G218" s="24"/>
    </row>
    <row r="219" spans="1:7" s="50" customFormat="1" ht="30" customHeight="1">
      <c r="A219" s="73"/>
      <c r="B219" s="60" t="s">
        <v>856</v>
      </c>
      <c r="C219" s="74"/>
      <c r="D219" s="75"/>
      <c r="E219" s="97"/>
      <c r="F219" s="97"/>
      <c r="G219" s="92">
        <f>ROUNDUP(SUM(G7:G217),0)</f>
        <v>0</v>
      </c>
    </row>
  </sheetData>
  <sheetProtection password="DA89" sheet="1" objects="1" scenarios="1"/>
  <mergeCells count="5">
    <mergeCell ref="A3:G3"/>
    <mergeCell ref="A4:G4"/>
    <mergeCell ref="A6:G6"/>
    <mergeCell ref="A1:G1"/>
    <mergeCell ref="A2:G2"/>
  </mergeCells>
  <printOptions horizontalCentered="1" gridLines="1"/>
  <pageMargins left="0.51181102362204722" right="0.23622047244094491" top="0.74803149606299213" bottom="0.62992125984251968" header="0.51181102362204722" footer="0.51181102362204722"/>
  <pageSetup paperSize="9" scale="85" orientation="landscape" horizontalDpi="300" verticalDpi="300" r:id="rId1"/>
  <headerFooter alignWithMargins="0">
    <oddFooter>&amp;L&amp;A&amp;CPage &amp;P of &amp;N</oddFooter>
  </headerFooter>
  <drawing r:id="rId2"/>
</worksheet>
</file>

<file path=xl/worksheets/sheet3.xml><?xml version="1.0" encoding="utf-8"?>
<worksheet xmlns="http://schemas.openxmlformats.org/spreadsheetml/2006/main" xmlns:r="http://schemas.openxmlformats.org/officeDocument/2006/relationships">
  <dimension ref="A1:G16"/>
  <sheetViews>
    <sheetView zoomScaleSheetLayoutView="85" workbookViewId="0">
      <selection activeCell="E10" sqref="E10"/>
    </sheetView>
  </sheetViews>
  <sheetFormatPr defaultRowHeight="15"/>
  <cols>
    <col min="1" max="1" width="8.28515625" style="5" bestFit="1" customWidth="1"/>
    <col min="2" max="2" width="61.5703125" style="6" customWidth="1"/>
    <col min="3" max="3" width="7.42578125" style="9" customWidth="1"/>
    <col min="4" max="4" width="12.5703125" style="18" customWidth="1"/>
    <col min="5" max="5" width="16.85546875" style="19" customWidth="1"/>
    <col min="6" max="6" width="37.85546875" style="19" customWidth="1"/>
    <col min="7" max="7" width="20.85546875" style="20" customWidth="1"/>
    <col min="8" max="16384" width="9.140625" style="3"/>
  </cols>
  <sheetData>
    <row r="1" spans="1:7" ht="30.75" customHeight="1">
      <c r="A1" s="105" t="s">
        <v>513</v>
      </c>
      <c r="B1" s="105"/>
      <c r="C1" s="105"/>
      <c r="D1" s="105"/>
      <c r="E1" s="105"/>
      <c r="F1" s="105"/>
      <c r="G1" s="105"/>
    </row>
    <row r="2" spans="1:7">
      <c r="A2" s="104"/>
      <c r="B2" s="104"/>
      <c r="C2" s="104"/>
      <c r="D2" s="104"/>
      <c r="E2" s="104"/>
      <c r="F2" s="104"/>
      <c r="G2" s="104"/>
    </row>
    <row r="3" spans="1:7" s="21" customFormat="1" ht="30" customHeight="1">
      <c r="A3" s="103" t="s">
        <v>857</v>
      </c>
      <c r="B3" s="103"/>
      <c r="C3" s="103"/>
      <c r="D3" s="103"/>
      <c r="E3" s="103"/>
      <c r="F3" s="103"/>
      <c r="G3" s="103"/>
    </row>
    <row r="4" spans="1:7" s="21" customFormat="1" ht="14.25">
      <c r="A4" s="104"/>
      <c r="B4" s="104"/>
      <c r="C4" s="104"/>
      <c r="D4" s="104"/>
      <c r="E4" s="104"/>
      <c r="F4" s="104"/>
      <c r="G4" s="104"/>
    </row>
    <row r="5" spans="1:7" s="21" customFormat="1" ht="30" customHeight="1">
      <c r="A5" s="63" t="s">
        <v>851</v>
      </c>
      <c r="B5" s="52" t="s">
        <v>846</v>
      </c>
      <c r="C5" s="51" t="s">
        <v>111</v>
      </c>
      <c r="D5" s="64" t="s">
        <v>124</v>
      </c>
      <c r="E5" s="64" t="s">
        <v>847</v>
      </c>
      <c r="F5" s="64" t="s">
        <v>848</v>
      </c>
      <c r="G5" s="65" t="s">
        <v>849</v>
      </c>
    </row>
    <row r="6" spans="1:7" s="21" customFormat="1" ht="14.25">
      <c r="A6" s="104"/>
      <c r="B6" s="104"/>
      <c r="C6" s="104"/>
      <c r="D6" s="104"/>
      <c r="E6" s="104"/>
      <c r="F6" s="104"/>
      <c r="G6" s="104"/>
    </row>
    <row r="7" spans="1:7" s="21" customFormat="1" ht="30" customHeight="1">
      <c r="A7" s="54" t="s">
        <v>524</v>
      </c>
      <c r="B7" s="55" t="s">
        <v>858</v>
      </c>
      <c r="C7" s="66"/>
      <c r="D7" s="66"/>
      <c r="E7" s="93"/>
      <c r="F7" s="93"/>
      <c r="G7" s="67"/>
    </row>
    <row r="8" spans="1:7" s="10" customFormat="1" ht="76.5">
      <c r="A8" s="4">
        <v>1</v>
      </c>
      <c r="B8" s="53" t="s">
        <v>504</v>
      </c>
      <c r="C8" s="70" t="s">
        <v>112</v>
      </c>
      <c r="D8" s="70">
        <v>1050</v>
      </c>
      <c r="E8" s="95"/>
      <c r="F8" s="96"/>
      <c r="G8" s="24">
        <f>E8*D8</f>
        <v>0</v>
      </c>
    </row>
    <row r="9" spans="1:7" s="10" customFormat="1" ht="63.75">
      <c r="A9" s="4">
        <f>A8+1</f>
        <v>2</v>
      </c>
      <c r="B9" s="53" t="s">
        <v>505</v>
      </c>
      <c r="C9" s="70"/>
      <c r="D9" s="70"/>
      <c r="E9" s="95"/>
      <c r="F9" s="96"/>
      <c r="G9" s="24"/>
    </row>
    <row r="10" spans="1:7" s="10" customFormat="1" ht="30" customHeight="1">
      <c r="A10" s="4"/>
      <c r="B10" s="53" t="s">
        <v>506</v>
      </c>
      <c r="C10" s="70"/>
      <c r="D10" s="70"/>
      <c r="E10" s="95"/>
      <c r="F10" s="96"/>
      <c r="G10" s="24"/>
    </row>
    <row r="11" spans="1:7" s="10" customFormat="1" ht="34.5" customHeight="1">
      <c r="A11" s="4"/>
      <c r="B11" s="53" t="s">
        <v>507</v>
      </c>
      <c r="C11" s="70" t="s">
        <v>112</v>
      </c>
      <c r="D11" s="70">
        <v>252</v>
      </c>
      <c r="E11" s="95"/>
      <c r="F11" s="96"/>
      <c r="G11" s="24">
        <f>E11*D11</f>
        <v>0</v>
      </c>
    </row>
    <row r="12" spans="1:7" s="10" customFormat="1" ht="127.5">
      <c r="A12" s="4">
        <f>A9+1</f>
        <v>3</v>
      </c>
      <c r="B12" s="53" t="s">
        <v>508</v>
      </c>
      <c r="C12" s="70" t="s">
        <v>112</v>
      </c>
      <c r="D12" s="70">
        <v>126</v>
      </c>
      <c r="E12" s="95"/>
      <c r="F12" s="96"/>
      <c r="G12" s="24">
        <f>E12*D12</f>
        <v>0</v>
      </c>
    </row>
    <row r="13" spans="1:7" s="10" customFormat="1" ht="153">
      <c r="A13" s="4">
        <f>A12+1</f>
        <v>4</v>
      </c>
      <c r="B13" s="53" t="s">
        <v>509</v>
      </c>
      <c r="C13" s="70" t="s">
        <v>112</v>
      </c>
      <c r="D13" s="70">
        <v>252</v>
      </c>
      <c r="E13" s="95"/>
      <c r="F13" s="96"/>
      <c r="G13" s="24">
        <f>E13*D13</f>
        <v>0</v>
      </c>
    </row>
    <row r="14" spans="1:7" s="10" customFormat="1" ht="76.5">
      <c r="A14" s="4">
        <f>A13+1</f>
        <v>5</v>
      </c>
      <c r="B14" s="53" t="s">
        <v>510</v>
      </c>
      <c r="C14" s="70" t="s">
        <v>118</v>
      </c>
      <c r="D14" s="70">
        <v>280</v>
      </c>
      <c r="E14" s="95"/>
      <c r="F14" s="96"/>
      <c r="G14" s="24">
        <f>E14*D14</f>
        <v>0</v>
      </c>
    </row>
    <row r="15" spans="1:7" s="10" customFormat="1" ht="14.25">
      <c r="A15" s="4"/>
      <c r="B15" s="53"/>
      <c r="C15" s="70"/>
      <c r="D15" s="70"/>
      <c r="E15" s="96"/>
      <c r="F15" s="96"/>
      <c r="G15" s="70"/>
    </row>
    <row r="16" spans="1:7" s="10" customFormat="1" ht="30" customHeight="1">
      <c r="A16" s="73"/>
      <c r="B16" s="60" t="s">
        <v>859</v>
      </c>
      <c r="C16" s="74"/>
      <c r="D16" s="75"/>
      <c r="E16" s="97"/>
      <c r="F16" s="97"/>
      <c r="G16" s="92">
        <f>ROUNDUP(SUM(G8:G15),0)</f>
        <v>0</v>
      </c>
    </row>
  </sheetData>
  <sheetProtection password="DA89" sheet="1" objects="1" scenarios="1"/>
  <protectedRanges>
    <protectedRange sqref="E11:F15" name="Range1_1"/>
  </protectedRanges>
  <mergeCells count="5">
    <mergeCell ref="A3:G3"/>
    <mergeCell ref="A4:G4"/>
    <mergeCell ref="A6:G6"/>
    <mergeCell ref="A1:G1"/>
    <mergeCell ref="A2:G2"/>
  </mergeCells>
  <printOptions horizontalCentered="1" gridLines="1"/>
  <pageMargins left="0.51181102362204722" right="0.23622047244094491" top="0.74803149606299213" bottom="0.62992125984251968" header="0.51181102362204722" footer="0.51181102362204722"/>
  <pageSetup paperSize="9" scale="85" orientation="landscape" horizontalDpi="300" verticalDpi="300" r:id="rId1"/>
  <headerFooter alignWithMargins="0">
    <oddFooter>&amp;L&amp;A&amp;CPage &amp;P of &amp;N</oddFooter>
  </headerFooter>
  <drawing r:id="rId2"/>
</worksheet>
</file>

<file path=xl/worksheets/sheet4.xml><?xml version="1.0" encoding="utf-8"?>
<worksheet xmlns="http://schemas.openxmlformats.org/spreadsheetml/2006/main" xmlns:r="http://schemas.openxmlformats.org/officeDocument/2006/relationships">
  <dimension ref="A1:G437"/>
  <sheetViews>
    <sheetView tabSelected="1" zoomScaleSheetLayoutView="85" workbookViewId="0">
      <selection activeCell="F9" sqref="F9"/>
    </sheetView>
  </sheetViews>
  <sheetFormatPr defaultRowHeight="12.75"/>
  <cols>
    <col min="1" max="1" width="8.28515625" style="87" bestFit="1" customWidth="1"/>
    <col min="2" max="2" width="61.5703125" style="85" customWidth="1"/>
    <col min="3" max="3" width="7.42578125" style="81" customWidth="1"/>
    <col min="4" max="4" width="12.5703125" style="88" customWidth="1"/>
    <col min="5" max="5" width="16.85546875" style="89" customWidth="1"/>
    <col min="6" max="6" width="37.85546875" style="89" customWidth="1"/>
    <col min="7" max="7" width="20.85546875" style="89" customWidth="1"/>
    <col min="8" max="16384" width="9.140625" style="80"/>
  </cols>
  <sheetData>
    <row r="1" spans="1:7" ht="21" customHeight="1">
      <c r="A1" s="105" t="s">
        <v>513</v>
      </c>
      <c r="B1" s="105"/>
      <c r="C1" s="105"/>
      <c r="D1" s="105"/>
      <c r="E1" s="105"/>
      <c r="F1" s="105"/>
      <c r="G1" s="105"/>
    </row>
    <row r="2" spans="1:7">
      <c r="A2" s="104"/>
      <c r="B2" s="104"/>
      <c r="C2" s="104"/>
      <c r="D2" s="104"/>
      <c r="E2" s="104"/>
      <c r="F2" s="104"/>
      <c r="G2" s="104"/>
    </row>
    <row r="3" spans="1:7" s="81" customFormat="1" ht="30" customHeight="1">
      <c r="A3" s="103" t="s">
        <v>857</v>
      </c>
      <c r="B3" s="103"/>
      <c r="C3" s="103"/>
      <c r="D3" s="103"/>
      <c r="E3" s="103"/>
      <c r="F3" s="103"/>
      <c r="G3" s="103"/>
    </row>
    <row r="4" spans="1:7" s="81" customFormat="1">
      <c r="A4" s="104"/>
      <c r="B4" s="104"/>
      <c r="C4" s="104"/>
      <c r="D4" s="104"/>
      <c r="E4" s="104"/>
      <c r="F4" s="104"/>
      <c r="G4" s="104"/>
    </row>
    <row r="5" spans="1:7" s="81" customFormat="1" ht="30" customHeight="1">
      <c r="A5" s="63" t="s">
        <v>851</v>
      </c>
      <c r="B5" s="52" t="s">
        <v>846</v>
      </c>
      <c r="C5" s="51" t="s">
        <v>111</v>
      </c>
      <c r="D5" s="64" t="s">
        <v>124</v>
      </c>
      <c r="E5" s="64" t="s">
        <v>847</v>
      </c>
      <c r="F5" s="64" t="s">
        <v>848</v>
      </c>
      <c r="G5" s="65" t="s">
        <v>849</v>
      </c>
    </row>
    <row r="6" spans="1:7" s="81" customFormat="1">
      <c r="A6" s="104"/>
      <c r="B6" s="104"/>
      <c r="C6" s="104"/>
      <c r="D6" s="104"/>
      <c r="E6" s="104"/>
      <c r="F6" s="104"/>
      <c r="G6" s="104"/>
    </row>
    <row r="7" spans="1:7" s="21" customFormat="1" ht="30" customHeight="1">
      <c r="A7" s="54" t="s">
        <v>525</v>
      </c>
      <c r="B7" s="55" t="s">
        <v>863</v>
      </c>
      <c r="C7" s="66"/>
      <c r="D7" s="66"/>
      <c r="E7" s="93"/>
      <c r="F7" s="93"/>
      <c r="G7" s="67"/>
    </row>
    <row r="8" spans="1:7">
      <c r="A8" s="80"/>
      <c r="B8" s="82" t="s">
        <v>122</v>
      </c>
      <c r="C8" s="83"/>
      <c r="D8" s="79"/>
      <c r="E8" s="98"/>
      <c r="F8" s="98"/>
      <c r="G8" s="84"/>
    </row>
    <row r="9" spans="1:7" ht="63.75">
      <c r="A9" s="4">
        <v>1</v>
      </c>
      <c r="B9" s="53" t="s">
        <v>497</v>
      </c>
      <c r="C9" s="70"/>
      <c r="D9" s="70"/>
      <c r="E9" s="95"/>
      <c r="F9" s="96"/>
      <c r="G9" s="24"/>
    </row>
    <row r="10" spans="1:7" s="10" customFormat="1" ht="30" customHeight="1">
      <c r="A10" s="4"/>
      <c r="B10" s="53" t="s">
        <v>498</v>
      </c>
      <c r="C10" s="70" t="s">
        <v>120</v>
      </c>
      <c r="D10" s="70">
        <v>87</v>
      </c>
      <c r="E10" s="95"/>
      <c r="F10" s="96"/>
      <c r="G10" s="24">
        <f>+D10*E10</f>
        <v>0</v>
      </c>
    </row>
    <row r="11" spans="1:7" ht="51">
      <c r="A11" s="4">
        <f>A9+1</f>
        <v>2</v>
      </c>
      <c r="B11" s="53" t="s">
        <v>499</v>
      </c>
      <c r="C11" s="70" t="s">
        <v>120</v>
      </c>
      <c r="D11" s="70">
        <v>44</v>
      </c>
      <c r="E11" s="95"/>
      <c r="F11" s="96"/>
      <c r="G11" s="24">
        <f>+D11*E11</f>
        <v>0</v>
      </c>
    </row>
    <row r="12" spans="1:7" ht="38.25">
      <c r="A12" s="4">
        <f>A11+1</f>
        <v>3</v>
      </c>
      <c r="B12" s="53" t="s">
        <v>74</v>
      </c>
      <c r="C12" s="70"/>
      <c r="D12" s="70"/>
      <c r="E12" s="95"/>
      <c r="F12" s="96"/>
      <c r="G12" s="24"/>
    </row>
    <row r="13" spans="1:7" s="10" customFormat="1" ht="30" customHeight="1">
      <c r="A13" s="4"/>
      <c r="B13" s="53" t="s">
        <v>260</v>
      </c>
      <c r="C13" s="70" t="s">
        <v>120</v>
      </c>
      <c r="D13" s="70">
        <v>95</v>
      </c>
      <c r="E13" s="95"/>
      <c r="F13" s="96"/>
      <c r="G13" s="24">
        <f>+D13*E13</f>
        <v>0</v>
      </c>
    </row>
    <row r="14" spans="1:7" s="10" customFormat="1" ht="30" customHeight="1">
      <c r="A14" s="4">
        <f>A12+1</f>
        <v>4</v>
      </c>
      <c r="B14" s="53" t="s">
        <v>261</v>
      </c>
      <c r="C14" s="70" t="s">
        <v>120</v>
      </c>
      <c r="D14" s="70">
        <v>95</v>
      </c>
      <c r="E14" s="95"/>
      <c r="F14" s="96"/>
      <c r="G14" s="24">
        <f>+D14*E14</f>
        <v>0</v>
      </c>
    </row>
    <row r="15" spans="1:7" ht="30" customHeight="1">
      <c r="A15" s="4">
        <f>A14+1</f>
        <v>5</v>
      </c>
      <c r="B15" s="53" t="s">
        <v>516</v>
      </c>
      <c r="C15" s="70"/>
      <c r="D15" s="70"/>
      <c r="E15" s="95"/>
      <c r="F15" s="96"/>
      <c r="G15" s="24"/>
    </row>
    <row r="16" spans="1:7" s="10" customFormat="1" ht="30" customHeight="1">
      <c r="A16" s="4"/>
      <c r="B16" s="53" t="s">
        <v>262</v>
      </c>
      <c r="C16" s="70" t="s">
        <v>120</v>
      </c>
      <c r="D16" s="70">
        <v>63</v>
      </c>
      <c r="E16" s="95"/>
      <c r="F16" s="96"/>
      <c r="G16" s="24">
        <f>+D16*E16</f>
        <v>0</v>
      </c>
    </row>
    <row r="17" spans="1:7" s="10" customFormat="1" ht="30" customHeight="1">
      <c r="A17" s="4">
        <f>A15+1</f>
        <v>6</v>
      </c>
      <c r="B17" s="53" t="s">
        <v>89</v>
      </c>
      <c r="C17" s="70" t="s">
        <v>120</v>
      </c>
      <c r="D17" s="70">
        <v>103</v>
      </c>
      <c r="E17" s="95"/>
      <c r="F17" s="96"/>
      <c r="G17" s="24">
        <f>+D17*E17</f>
        <v>0</v>
      </c>
    </row>
    <row r="18" spans="1:7" s="10" customFormat="1" ht="30" customHeight="1">
      <c r="A18" s="4">
        <f>A17+1</f>
        <v>7</v>
      </c>
      <c r="B18" s="53" t="s">
        <v>263</v>
      </c>
      <c r="C18" s="70" t="s">
        <v>120</v>
      </c>
      <c r="D18" s="70">
        <v>103</v>
      </c>
      <c r="E18" s="95"/>
      <c r="F18" s="96"/>
      <c r="G18" s="24">
        <f>+D18*E18</f>
        <v>0</v>
      </c>
    </row>
    <row r="19" spans="1:7" s="10" customFormat="1" ht="30" customHeight="1">
      <c r="A19" s="4">
        <f>A18+1</f>
        <v>8</v>
      </c>
      <c r="B19" s="53" t="s">
        <v>90</v>
      </c>
      <c r="C19" s="70" t="s">
        <v>120</v>
      </c>
      <c r="D19" s="70">
        <v>103</v>
      </c>
      <c r="E19" s="95"/>
      <c r="F19" s="96"/>
      <c r="G19" s="24">
        <f>+D19*E19</f>
        <v>0</v>
      </c>
    </row>
    <row r="20" spans="1:7" ht="51">
      <c r="A20" s="4">
        <f>A19+1</f>
        <v>9</v>
      </c>
      <c r="B20" s="53" t="s">
        <v>264</v>
      </c>
      <c r="C20" s="70"/>
      <c r="D20" s="70"/>
      <c r="E20" s="95"/>
      <c r="F20" s="96"/>
      <c r="G20" s="24"/>
    </row>
    <row r="21" spans="1:7" s="10" customFormat="1" ht="30" customHeight="1">
      <c r="A21" s="4"/>
      <c r="B21" s="53" t="s">
        <v>265</v>
      </c>
      <c r="C21" s="70"/>
      <c r="D21" s="70"/>
      <c r="E21" s="95"/>
      <c r="F21" s="96"/>
      <c r="G21" s="24"/>
    </row>
    <row r="22" spans="1:7" s="10" customFormat="1" ht="30" customHeight="1">
      <c r="A22" s="4"/>
      <c r="B22" s="53" t="s">
        <v>266</v>
      </c>
      <c r="C22" s="70" t="s">
        <v>120</v>
      </c>
      <c r="D22" s="70">
        <v>8</v>
      </c>
      <c r="E22" s="95"/>
      <c r="F22" s="96"/>
      <c r="G22" s="24">
        <f>E22*D22</f>
        <v>0</v>
      </c>
    </row>
    <row r="23" spans="1:7" s="10" customFormat="1" ht="30" customHeight="1">
      <c r="A23" s="4">
        <f>A20+1</f>
        <v>10</v>
      </c>
      <c r="B23" s="53" t="s">
        <v>91</v>
      </c>
      <c r="C23" s="70" t="s">
        <v>120</v>
      </c>
      <c r="D23" s="70">
        <v>87</v>
      </c>
      <c r="E23" s="95"/>
      <c r="F23" s="96"/>
      <c r="G23" s="24">
        <f>E23*D23</f>
        <v>0</v>
      </c>
    </row>
    <row r="24" spans="1:7" s="10" customFormat="1" ht="30" customHeight="1">
      <c r="A24" s="4">
        <f>A23+1</f>
        <v>11</v>
      </c>
      <c r="B24" s="53" t="s">
        <v>92</v>
      </c>
      <c r="C24" s="70" t="s">
        <v>120</v>
      </c>
      <c r="D24" s="70">
        <v>99</v>
      </c>
      <c r="E24" s="95"/>
      <c r="F24" s="96"/>
      <c r="G24" s="24">
        <f>E24*D24</f>
        <v>0</v>
      </c>
    </row>
    <row r="25" spans="1:7" s="10" customFormat="1" ht="30" customHeight="1">
      <c r="A25" s="4">
        <f>A24+1</f>
        <v>12</v>
      </c>
      <c r="B25" s="53" t="s">
        <v>93</v>
      </c>
      <c r="C25" s="70" t="s">
        <v>120</v>
      </c>
      <c r="D25" s="70">
        <v>20</v>
      </c>
      <c r="E25" s="95"/>
      <c r="F25" s="96"/>
      <c r="G25" s="24">
        <f>E25*D25</f>
        <v>0</v>
      </c>
    </row>
    <row r="26" spans="1:7" s="10" customFormat="1" ht="30" customHeight="1">
      <c r="A26" s="4">
        <f>A25+1</f>
        <v>13</v>
      </c>
      <c r="B26" s="53" t="s">
        <v>267</v>
      </c>
      <c r="C26" s="70"/>
      <c r="D26" s="70"/>
      <c r="E26" s="95"/>
      <c r="F26" s="96"/>
      <c r="G26" s="24"/>
    </row>
    <row r="27" spans="1:7" s="10" customFormat="1" ht="30" customHeight="1">
      <c r="A27" s="4" t="s">
        <v>113</v>
      </c>
      <c r="B27" s="53" t="s">
        <v>17</v>
      </c>
      <c r="C27" s="70" t="s">
        <v>268</v>
      </c>
      <c r="D27" s="70">
        <v>416</v>
      </c>
      <c r="E27" s="95"/>
      <c r="F27" s="96"/>
      <c r="G27" s="24">
        <f>E27*D27</f>
        <v>0</v>
      </c>
    </row>
    <row r="28" spans="1:7" s="10" customFormat="1" ht="30" customHeight="1">
      <c r="A28" s="4" t="s">
        <v>115</v>
      </c>
      <c r="B28" s="53" t="s">
        <v>269</v>
      </c>
      <c r="C28" s="70" t="s">
        <v>268</v>
      </c>
      <c r="D28" s="70">
        <v>353</v>
      </c>
      <c r="E28" s="95"/>
      <c r="F28" s="96"/>
      <c r="G28" s="24">
        <f>E28*D28</f>
        <v>0</v>
      </c>
    </row>
    <row r="29" spans="1:7" ht="63.75">
      <c r="A29" s="4">
        <f>A26+1</f>
        <v>14</v>
      </c>
      <c r="B29" s="53" t="s">
        <v>270</v>
      </c>
      <c r="C29" s="70"/>
      <c r="D29" s="70"/>
      <c r="E29" s="95"/>
      <c r="F29" s="96"/>
      <c r="G29" s="24"/>
    </row>
    <row r="30" spans="1:7" s="10" customFormat="1" ht="30" customHeight="1">
      <c r="A30" s="4" t="s">
        <v>113</v>
      </c>
      <c r="B30" s="53" t="s">
        <v>272</v>
      </c>
      <c r="C30" s="70" t="s">
        <v>120</v>
      </c>
      <c r="D30" s="70">
        <v>1500</v>
      </c>
      <c r="E30" s="95"/>
      <c r="F30" s="96"/>
      <c r="G30" s="24">
        <f>E30*D30</f>
        <v>0</v>
      </c>
    </row>
    <row r="31" spans="1:7" s="10" customFormat="1" ht="30" customHeight="1">
      <c r="A31" s="4" t="s">
        <v>115</v>
      </c>
      <c r="B31" s="53" t="s">
        <v>274</v>
      </c>
      <c r="C31" s="70" t="s">
        <v>120</v>
      </c>
      <c r="D31" s="70">
        <v>1500</v>
      </c>
      <c r="E31" s="95"/>
      <c r="F31" s="96"/>
      <c r="G31" s="24">
        <f>E31*D31</f>
        <v>0</v>
      </c>
    </row>
    <row r="32" spans="1:7" ht="30" customHeight="1">
      <c r="A32" s="4">
        <f>A29+1</f>
        <v>15</v>
      </c>
      <c r="B32" s="53" t="s">
        <v>275</v>
      </c>
      <c r="C32" s="70"/>
      <c r="D32" s="70"/>
      <c r="E32" s="95"/>
      <c r="F32" s="96"/>
      <c r="G32" s="24"/>
    </row>
    <row r="33" spans="1:7" s="10" customFormat="1" ht="30" customHeight="1">
      <c r="A33" s="4" t="s">
        <v>113</v>
      </c>
      <c r="B33" s="53" t="s">
        <v>17</v>
      </c>
      <c r="C33" s="70" t="s">
        <v>120</v>
      </c>
      <c r="D33" s="70">
        <v>350</v>
      </c>
      <c r="E33" s="95"/>
      <c r="F33" s="96"/>
      <c r="G33" s="24">
        <f>E33*D33</f>
        <v>0</v>
      </c>
    </row>
    <row r="34" spans="1:7" s="10" customFormat="1" ht="30" customHeight="1">
      <c r="A34" s="4" t="s">
        <v>115</v>
      </c>
      <c r="B34" s="53" t="s">
        <v>269</v>
      </c>
      <c r="C34" s="70" t="s">
        <v>120</v>
      </c>
      <c r="D34" s="70">
        <v>200</v>
      </c>
      <c r="E34" s="95"/>
      <c r="F34" s="96"/>
      <c r="G34" s="24">
        <f>E34*D34</f>
        <v>0</v>
      </c>
    </row>
    <row r="35" spans="1:7" ht="30" customHeight="1">
      <c r="A35" s="4">
        <f>A32+1</f>
        <v>16</v>
      </c>
      <c r="B35" s="53" t="s">
        <v>276</v>
      </c>
      <c r="C35" s="70"/>
      <c r="D35" s="70"/>
      <c r="E35" s="95"/>
      <c r="F35" s="96"/>
      <c r="G35" s="24"/>
    </row>
    <row r="36" spans="1:7" s="10" customFormat="1" ht="30" customHeight="1">
      <c r="A36" s="4" t="s">
        <v>113</v>
      </c>
      <c r="B36" s="53" t="s">
        <v>17</v>
      </c>
      <c r="C36" s="70" t="s">
        <v>120</v>
      </c>
      <c r="D36" s="70">
        <v>450</v>
      </c>
      <c r="E36" s="95"/>
      <c r="F36" s="96"/>
      <c r="G36" s="24">
        <f>E36*D36</f>
        <v>0</v>
      </c>
    </row>
    <row r="37" spans="1:7" s="10" customFormat="1" ht="30" customHeight="1">
      <c r="A37" s="4" t="s">
        <v>115</v>
      </c>
      <c r="B37" s="53" t="s">
        <v>269</v>
      </c>
      <c r="C37" s="70" t="s">
        <v>120</v>
      </c>
      <c r="D37" s="70">
        <v>200</v>
      </c>
      <c r="E37" s="95"/>
      <c r="F37" s="96"/>
      <c r="G37" s="24">
        <f>E37*D37</f>
        <v>0</v>
      </c>
    </row>
    <row r="38" spans="1:7" s="10" customFormat="1" ht="14.25">
      <c r="A38" s="4"/>
      <c r="B38" s="53"/>
      <c r="C38" s="70"/>
      <c r="D38" s="70"/>
      <c r="E38" s="95"/>
      <c r="F38" s="96"/>
      <c r="G38" s="24"/>
    </row>
    <row r="39" spans="1:7" ht="30" customHeight="1">
      <c r="A39" s="4">
        <f>A35+1</f>
        <v>17</v>
      </c>
      <c r="B39" s="53" t="s">
        <v>277</v>
      </c>
      <c r="C39" s="70"/>
      <c r="D39" s="70"/>
      <c r="E39" s="95"/>
      <c r="F39" s="96"/>
      <c r="G39" s="24"/>
    </row>
    <row r="40" spans="1:7" s="10" customFormat="1" ht="30" customHeight="1">
      <c r="A40" s="4" t="s">
        <v>113</v>
      </c>
      <c r="B40" s="53" t="s">
        <v>278</v>
      </c>
      <c r="C40" s="70" t="s">
        <v>120</v>
      </c>
      <c r="D40" s="70">
        <v>50</v>
      </c>
      <c r="E40" s="95"/>
      <c r="F40" s="96"/>
      <c r="G40" s="24">
        <f>E40*D40</f>
        <v>0</v>
      </c>
    </row>
    <row r="41" spans="1:7" s="10" customFormat="1" ht="30" customHeight="1">
      <c r="A41" s="4" t="s">
        <v>115</v>
      </c>
      <c r="B41" s="53" t="s">
        <v>278</v>
      </c>
      <c r="C41" s="70" t="s">
        <v>120</v>
      </c>
      <c r="D41" s="70">
        <v>50</v>
      </c>
      <c r="E41" s="95"/>
      <c r="F41" s="96"/>
      <c r="G41" s="24">
        <f>E41*D41</f>
        <v>0</v>
      </c>
    </row>
    <row r="42" spans="1:7" ht="14.25">
      <c r="A42" s="4"/>
      <c r="B42" s="53"/>
      <c r="C42" s="70"/>
      <c r="D42" s="70"/>
      <c r="E42" s="95"/>
      <c r="F42" s="96"/>
      <c r="G42" s="24"/>
    </row>
    <row r="43" spans="1:7" ht="38.25">
      <c r="A43" s="4">
        <f>A39+1</f>
        <v>18</v>
      </c>
      <c r="B43" s="53" t="s">
        <v>279</v>
      </c>
      <c r="C43" s="70"/>
      <c r="D43" s="70"/>
      <c r="E43" s="95"/>
      <c r="F43" s="96"/>
      <c r="G43" s="24"/>
    </row>
    <row r="44" spans="1:7" s="10" customFormat="1" ht="30" customHeight="1">
      <c r="A44" s="4" t="s">
        <v>113</v>
      </c>
      <c r="B44" s="53" t="s">
        <v>280</v>
      </c>
      <c r="C44" s="70" t="s">
        <v>120</v>
      </c>
      <c r="D44" s="70">
        <v>600</v>
      </c>
      <c r="E44" s="95"/>
      <c r="F44" s="96"/>
      <c r="G44" s="24">
        <f>E44*D44</f>
        <v>0</v>
      </c>
    </row>
    <row r="45" spans="1:7" s="10" customFormat="1" ht="30" customHeight="1">
      <c r="A45" s="4" t="s">
        <v>115</v>
      </c>
      <c r="B45" s="53" t="s">
        <v>281</v>
      </c>
      <c r="C45" s="70" t="s">
        <v>120</v>
      </c>
      <c r="D45" s="70">
        <v>300</v>
      </c>
      <c r="E45" s="95"/>
      <c r="F45" s="96"/>
      <c r="G45" s="24">
        <f>E45*D45</f>
        <v>0</v>
      </c>
    </row>
    <row r="46" spans="1:7" s="10" customFormat="1" ht="14.25">
      <c r="A46" s="4"/>
      <c r="B46" s="53"/>
      <c r="C46" s="70"/>
      <c r="D46" s="70"/>
      <c r="E46" s="95"/>
      <c r="F46" s="96"/>
      <c r="G46" s="24"/>
    </row>
    <row r="47" spans="1:7" ht="38.25">
      <c r="A47" s="4">
        <f>A43+1</f>
        <v>19</v>
      </c>
      <c r="B47" s="53" t="s">
        <v>282</v>
      </c>
      <c r="C47" s="70"/>
      <c r="D47" s="70"/>
      <c r="E47" s="95"/>
      <c r="F47" s="96"/>
      <c r="G47" s="24"/>
    </row>
    <row r="48" spans="1:7" ht="30" customHeight="1">
      <c r="A48" s="4" t="s">
        <v>113</v>
      </c>
      <c r="B48" s="53" t="s">
        <v>280</v>
      </c>
      <c r="C48" s="70" t="s">
        <v>120</v>
      </c>
      <c r="D48" s="70">
        <v>650</v>
      </c>
      <c r="E48" s="95"/>
      <c r="F48" s="96"/>
      <c r="G48" s="24">
        <f>E48*D48</f>
        <v>0</v>
      </c>
    </row>
    <row r="49" spans="1:7" ht="30" customHeight="1">
      <c r="A49" s="4" t="s">
        <v>115</v>
      </c>
      <c r="B49" s="53" t="s">
        <v>281</v>
      </c>
      <c r="C49" s="70" t="s">
        <v>120</v>
      </c>
      <c r="D49" s="70">
        <v>450</v>
      </c>
      <c r="E49" s="95"/>
      <c r="F49" s="96"/>
      <c r="G49" s="24">
        <f>E49*D49</f>
        <v>0</v>
      </c>
    </row>
    <row r="50" spans="1:7" ht="14.25">
      <c r="A50" s="4"/>
      <c r="B50" s="53"/>
      <c r="C50" s="70"/>
      <c r="D50" s="70"/>
      <c r="E50" s="95"/>
      <c r="F50" s="96"/>
      <c r="G50" s="24"/>
    </row>
    <row r="51" spans="1:7" ht="30" customHeight="1">
      <c r="A51" s="4">
        <f>A47+1</f>
        <v>20</v>
      </c>
      <c r="B51" s="53" t="s">
        <v>283</v>
      </c>
      <c r="C51" s="70"/>
      <c r="D51" s="70"/>
      <c r="E51" s="95"/>
      <c r="F51" s="96"/>
      <c r="G51" s="24"/>
    </row>
    <row r="52" spans="1:7" ht="30" customHeight="1">
      <c r="A52" s="4" t="s">
        <v>113</v>
      </c>
      <c r="B52" s="53" t="s">
        <v>280</v>
      </c>
      <c r="C52" s="70" t="s">
        <v>120</v>
      </c>
      <c r="D52" s="70">
        <v>250</v>
      </c>
      <c r="E52" s="95"/>
      <c r="F52" s="96"/>
      <c r="G52" s="24">
        <f>E52*D52</f>
        <v>0</v>
      </c>
    </row>
    <row r="53" spans="1:7" ht="30" customHeight="1">
      <c r="A53" s="4" t="s">
        <v>115</v>
      </c>
      <c r="B53" s="53" t="s">
        <v>284</v>
      </c>
      <c r="C53" s="70" t="s">
        <v>120</v>
      </c>
      <c r="D53" s="70">
        <v>150</v>
      </c>
      <c r="E53" s="95"/>
      <c r="F53" s="96"/>
      <c r="G53" s="24">
        <f>E53*D53</f>
        <v>0</v>
      </c>
    </row>
    <row r="54" spans="1:7" ht="14.25">
      <c r="A54" s="4"/>
      <c r="B54" s="53"/>
      <c r="C54" s="70"/>
      <c r="D54" s="70"/>
      <c r="E54" s="95"/>
      <c r="F54" s="96"/>
      <c r="G54" s="24"/>
    </row>
    <row r="55" spans="1:7" ht="38.25">
      <c r="A55" s="4">
        <f>A51+1</f>
        <v>21</v>
      </c>
      <c r="B55" s="53" t="s">
        <v>285</v>
      </c>
      <c r="C55" s="70"/>
      <c r="D55" s="70"/>
      <c r="E55" s="95"/>
      <c r="F55" s="96"/>
      <c r="G55" s="24"/>
    </row>
    <row r="56" spans="1:7" ht="30" customHeight="1">
      <c r="A56" s="4" t="s">
        <v>113</v>
      </c>
      <c r="B56" s="53" t="s">
        <v>286</v>
      </c>
      <c r="C56" s="70" t="s">
        <v>120</v>
      </c>
      <c r="D56" s="70">
        <v>250</v>
      </c>
      <c r="E56" s="95"/>
      <c r="F56" s="96"/>
      <c r="G56" s="24">
        <f>E56*D56</f>
        <v>0</v>
      </c>
    </row>
    <row r="57" spans="1:7" ht="30" customHeight="1">
      <c r="A57" s="4" t="s">
        <v>115</v>
      </c>
      <c r="B57" s="53" t="s">
        <v>287</v>
      </c>
      <c r="C57" s="70" t="s">
        <v>120</v>
      </c>
      <c r="D57" s="70">
        <v>250</v>
      </c>
      <c r="E57" s="95"/>
      <c r="F57" s="96"/>
      <c r="G57" s="24">
        <f>E57*D57</f>
        <v>0</v>
      </c>
    </row>
    <row r="58" spans="1:7" ht="14.25">
      <c r="A58" s="4"/>
      <c r="B58" s="53"/>
      <c r="C58" s="70"/>
      <c r="D58" s="70"/>
      <c r="E58" s="95"/>
      <c r="F58" s="96"/>
      <c r="G58" s="24"/>
    </row>
    <row r="59" spans="1:7" ht="63.75">
      <c r="A59" s="4">
        <f>A55+1</f>
        <v>22</v>
      </c>
      <c r="B59" s="53" t="s">
        <v>878</v>
      </c>
      <c r="C59" s="70"/>
      <c r="D59" s="70"/>
      <c r="E59" s="95"/>
      <c r="F59" s="96"/>
      <c r="G59" s="24"/>
    </row>
    <row r="60" spans="1:7" ht="30" customHeight="1">
      <c r="A60" s="4" t="s">
        <v>113</v>
      </c>
      <c r="B60" s="53" t="s">
        <v>286</v>
      </c>
      <c r="C60" s="70" t="s">
        <v>268</v>
      </c>
      <c r="D60" s="70">
        <v>572</v>
      </c>
      <c r="E60" s="95"/>
      <c r="F60" s="96"/>
      <c r="G60" s="24">
        <f>E60*D60</f>
        <v>0</v>
      </c>
    </row>
    <row r="61" spans="1:7" ht="30" customHeight="1">
      <c r="A61" s="4" t="s">
        <v>115</v>
      </c>
      <c r="B61" s="53" t="s">
        <v>287</v>
      </c>
      <c r="C61" s="70" t="s">
        <v>268</v>
      </c>
      <c r="D61" s="70">
        <v>680</v>
      </c>
      <c r="E61" s="95"/>
      <c r="F61" s="96"/>
      <c r="G61" s="24">
        <f>E61*D61</f>
        <v>0</v>
      </c>
    </row>
    <row r="62" spans="1:7" ht="63.75">
      <c r="A62" s="4">
        <f>A59+1</f>
        <v>23</v>
      </c>
      <c r="B62" s="53" t="s">
        <v>879</v>
      </c>
      <c r="C62" s="70"/>
      <c r="D62" s="70"/>
      <c r="E62" s="95"/>
      <c r="F62" s="96"/>
      <c r="G62" s="24"/>
    </row>
    <row r="63" spans="1:7" ht="30" customHeight="1">
      <c r="A63" s="4" t="s">
        <v>865</v>
      </c>
      <c r="B63" s="90" t="s">
        <v>288</v>
      </c>
      <c r="C63" s="70"/>
      <c r="D63" s="70"/>
      <c r="E63" s="95"/>
      <c r="F63" s="96"/>
      <c r="G63" s="24"/>
    </row>
    <row r="64" spans="1:7" ht="30" customHeight="1">
      <c r="A64" s="4" t="s">
        <v>113</v>
      </c>
      <c r="B64" s="53" t="s">
        <v>77</v>
      </c>
      <c r="C64" s="70" t="s">
        <v>69</v>
      </c>
      <c r="D64" s="70">
        <v>500</v>
      </c>
      <c r="E64" s="95"/>
      <c r="F64" s="96"/>
      <c r="G64" s="24">
        <f>E64*D64</f>
        <v>0</v>
      </c>
    </row>
    <row r="65" spans="1:7" ht="30" customHeight="1">
      <c r="A65" s="4" t="s">
        <v>115</v>
      </c>
      <c r="B65" s="53" t="s">
        <v>78</v>
      </c>
      <c r="C65" s="70" t="s">
        <v>69</v>
      </c>
      <c r="D65" s="70">
        <v>500</v>
      </c>
      <c r="E65" s="95"/>
      <c r="F65" s="96"/>
      <c r="G65" s="24">
        <f>E65*D65</f>
        <v>0</v>
      </c>
    </row>
    <row r="66" spans="1:7" ht="30" customHeight="1">
      <c r="A66" s="4" t="s">
        <v>866</v>
      </c>
      <c r="B66" s="53" t="s">
        <v>289</v>
      </c>
      <c r="C66" s="70"/>
      <c r="D66" s="70"/>
      <c r="E66" s="95"/>
      <c r="F66" s="96"/>
      <c r="G66" s="24"/>
    </row>
    <row r="67" spans="1:7" ht="30" customHeight="1">
      <c r="A67" s="4" t="s">
        <v>113</v>
      </c>
      <c r="B67" s="53" t="s">
        <v>284</v>
      </c>
      <c r="C67" s="70" t="s">
        <v>69</v>
      </c>
      <c r="D67" s="70">
        <v>250</v>
      </c>
      <c r="E67" s="95"/>
      <c r="F67" s="96"/>
      <c r="G67" s="24">
        <f>E67*D67</f>
        <v>0</v>
      </c>
    </row>
    <row r="68" spans="1:7" ht="30" customHeight="1">
      <c r="A68" s="4" t="s">
        <v>115</v>
      </c>
      <c r="B68" s="53" t="s">
        <v>290</v>
      </c>
      <c r="C68" s="70" t="s">
        <v>69</v>
      </c>
      <c r="D68" s="70">
        <v>250</v>
      </c>
      <c r="E68" s="95"/>
      <c r="F68" s="96"/>
      <c r="G68" s="24">
        <f>E68*D68</f>
        <v>0</v>
      </c>
    </row>
    <row r="69" spans="1:7" ht="30" customHeight="1">
      <c r="A69" s="4" t="s">
        <v>867</v>
      </c>
      <c r="B69" s="53" t="s">
        <v>291</v>
      </c>
      <c r="C69" s="70"/>
      <c r="D69" s="70"/>
      <c r="E69" s="95"/>
      <c r="F69" s="96"/>
      <c r="G69" s="24"/>
    </row>
    <row r="70" spans="1:7" ht="30" customHeight="1">
      <c r="A70" s="4" t="s">
        <v>113</v>
      </c>
      <c r="B70" s="53" t="s">
        <v>284</v>
      </c>
      <c r="C70" s="70" t="s">
        <v>69</v>
      </c>
      <c r="D70" s="70">
        <v>200</v>
      </c>
      <c r="E70" s="95"/>
      <c r="F70" s="96"/>
      <c r="G70" s="24">
        <f>E70*D70</f>
        <v>0</v>
      </c>
    </row>
    <row r="71" spans="1:7" ht="30" customHeight="1">
      <c r="A71" s="4" t="s">
        <v>115</v>
      </c>
      <c r="B71" s="53" t="s">
        <v>290</v>
      </c>
      <c r="C71" s="70" t="s">
        <v>69</v>
      </c>
      <c r="D71" s="70">
        <v>200</v>
      </c>
      <c r="E71" s="95"/>
      <c r="F71" s="96"/>
      <c r="G71" s="24">
        <f>E71*D71</f>
        <v>0</v>
      </c>
    </row>
    <row r="72" spans="1:7" ht="30" customHeight="1">
      <c r="A72" s="4" t="s">
        <v>868</v>
      </c>
      <c r="B72" s="53" t="s">
        <v>292</v>
      </c>
      <c r="C72" s="70"/>
      <c r="D72" s="70"/>
      <c r="E72" s="95"/>
      <c r="F72" s="96"/>
      <c r="G72" s="24"/>
    </row>
    <row r="73" spans="1:7" ht="30" customHeight="1">
      <c r="A73" s="4" t="s">
        <v>113</v>
      </c>
      <c r="B73" s="53" t="s">
        <v>293</v>
      </c>
      <c r="C73" s="70" t="s">
        <v>69</v>
      </c>
      <c r="D73" s="70">
        <v>200</v>
      </c>
      <c r="E73" s="95"/>
      <c r="F73" s="96"/>
      <c r="G73" s="24">
        <f>E73*D73</f>
        <v>0</v>
      </c>
    </row>
    <row r="74" spans="1:7" ht="30" customHeight="1">
      <c r="A74" s="4" t="s">
        <v>115</v>
      </c>
      <c r="B74" s="53" t="s">
        <v>294</v>
      </c>
      <c r="C74" s="70" t="s">
        <v>69</v>
      </c>
      <c r="D74" s="70">
        <v>200</v>
      </c>
      <c r="E74" s="95"/>
      <c r="F74" s="96"/>
      <c r="G74" s="24">
        <f>E74*D74</f>
        <v>0</v>
      </c>
    </row>
    <row r="75" spans="1:7" ht="30" customHeight="1">
      <c r="A75" s="4" t="s">
        <v>869</v>
      </c>
      <c r="B75" s="53" t="s">
        <v>295</v>
      </c>
      <c r="C75" s="70"/>
      <c r="D75" s="70"/>
      <c r="E75" s="95"/>
      <c r="F75" s="96"/>
      <c r="G75" s="24"/>
    </row>
    <row r="76" spans="1:7" ht="30" customHeight="1">
      <c r="A76" s="4" t="s">
        <v>113</v>
      </c>
      <c r="B76" s="53" t="s">
        <v>293</v>
      </c>
      <c r="C76" s="70" t="s">
        <v>69</v>
      </c>
      <c r="D76" s="70">
        <v>250</v>
      </c>
      <c r="E76" s="95"/>
      <c r="F76" s="96"/>
      <c r="G76" s="24">
        <f>E76*D76</f>
        <v>0</v>
      </c>
    </row>
    <row r="77" spans="1:7" ht="30" customHeight="1">
      <c r="A77" s="4" t="s">
        <v>115</v>
      </c>
      <c r="B77" s="53" t="s">
        <v>294</v>
      </c>
      <c r="C77" s="70" t="s">
        <v>69</v>
      </c>
      <c r="D77" s="70">
        <v>250</v>
      </c>
      <c r="E77" s="95"/>
      <c r="F77" s="96"/>
      <c r="G77" s="24">
        <f>E77*D77</f>
        <v>0</v>
      </c>
    </row>
    <row r="78" spans="1:7" ht="30" customHeight="1">
      <c r="A78" s="4" t="s">
        <v>870</v>
      </c>
      <c r="B78" s="53" t="s">
        <v>296</v>
      </c>
      <c r="C78" s="70"/>
      <c r="D78" s="70"/>
      <c r="E78" s="95"/>
      <c r="F78" s="96"/>
      <c r="G78" s="24"/>
    </row>
    <row r="79" spans="1:7" ht="30" customHeight="1">
      <c r="A79" s="4" t="s">
        <v>113</v>
      </c>
      <c r="B79" s="53" t="s">
        <v>77</v>
      </c>
      <c r="C79" s="70" t="s">
        <v>69</v>
      </c>
      <c r="D79" s="70">
        <v>50</v>
      </c>
      <c r="E79" s="95"/>
      <c r="F79" s="96"/>
      <c r="G79" s="24">
        <f>E79*D79</f>
        <v>0</v>
      </c>
    </row>
    <row r="80" spans="1:7" ht="30" customHeight="1">
      <c r="A80" s="4" t="s">
        <v>115</v>
      </c>
      <c r="B80" s="53" t="s">
        <v>78</v>
      </c>
      <c r="C80" s="70" t="s">
        <v>69</v>
      </c>
      <c r="D80" s="70">
        <v>50</v>
      </c>
      <c r="E80" s="95"/>
      <c r="F80" s="96"/>
      <c r="G80" s="24">
        <f>E80*D80</f>
        <v>0</v>
      </c>
    </row>
    <row r="81" spans="1:7" ht="30" customHeight="1">
      <c r="A81" s="4" t="s">
        <v>871</v>
      </c>
      <c r="B81" s="53" t="s">
        <v>297</v>
      </c>
      <c r="C81" s="70"/>
      <c r="D81" s="70"/>
      <c r="E81" s="95"/>
      <c r="F81" s="96"/>
      <c r="G81" s="24"/>
    </row>
    <row r="82" spans="1:7" ht="30" customHeight="1">
      <c r="A82" s="4" t="s">
        <v>113</v>
      </c>
      <c r="B82" s="53" t="s">
        <v>77</v>
      </c>
      <c r="C82" s="70" t="s">
        <v>69</v>
      </c>
      <c r="D82" s="70">
        <v>50</v>
      </c>
      <c r="E82" s="95"/>
      <c r="F82" s="96"/>
      <c r="G82" s="24">
        <f t="shared" ref="G82:G87" si="0">E82*D82</f>
        <v>0</v>
      </c>
    </row>
    <row r="83" spans="1:7" ht="30" customHeight="1">
      <c r="A83" s="4" t="s">
        <v>115</v>
      </c>
      <c r="B83" s="53" t="s">
        <v>78</v>
      </c>
      <c r="C83" s="70" t="s">
        <v>69</v>
      </c>
      <c r="D83" s="70">
        <v>50</v>
      </c>
      <c r="E83" s="95"/>
      <c r="F83" s="96"/>
      <c r="G83" s="24">
        <f t="shared" si="0"/>
        <v>0</v>
      </c>
    </row>
    <row r="84" spans="1:7" ht="30" customHeight="1">
      <c r="A84" s="4" t="s">
        <v>79</v>
      </c>
      <c r="B84" s="53" t="s">
        <v>298</v>
      </c>
      <c r="C84" s="70" t="s">
        <v>69</v>
      </c>
      <c r="D84" s="70">
        <v>87</v>
      </c>
      <c r="E84" s="95"/>
      <c r="F84" s="96"/>
      <c r="G84" s="24">
        <f t="shared" si="0"/>
        <v>0</v>
      </c>
    </row>
    <row r="85" spans="1:7" ht="30" customHeight="1">
      <c r="A85" s="4" t="s">
        <v>80</v>
      </c>
      <c r="B85" s="53" t="s">
        <v>83</v>
      </c>
      <c r="C85" s="70" t="s">
        <v>69</v>
      </c>
      <c r="D85" s="70">
        <v>282</v>
      </c>
      <c r="E85" s="95"/>
      <c r="F85" s="96"/>
      <c r="G85" s="24">
        <f t="shared" si="0"/>
        <v>0</v>
      </c>
    </row>
    <row r="86" spans="1:7" ht="30" customHeight="1">
      <c r="A86" s="4" t="s">
        <v>81</v>
      </c>
      <c r="B86" s="53" t="s">
        <v>84</v>
      </c>
      <c r="C86" s="70" t="s">
        <v>69</v>
      </c>
      <c r="D86" s="70">
        <v>282</v>
      </c>
      <c r="E86" s="95"/>
      <c r="F86" s="96"/>
      <c r="G86" s="24">
        <f t="shared" si="0"/>
        <v>0</v>
      </c>
    </row>
    <row r="87" spans="1:7" ht="30" customHeight="1">
      <c r="A87" s="4" t="s">
        <v>82</v>
      </c>
      <c r="B87" s="53" t="s">
        <v>299</v>
      </c>
      <c r="C87" s="70" t="s">
        <v>69</v>
      </c>
      <c r="D87" s="70">
        <v>50</v>
      </c>
      <c r="E87" s="95"/>
      <c r="F87" s="96"/>
      <c r="G87" s="24">
        <f t="shared" si="0"/>
        <v>0</v>
      </c>
    </row>
    <row r="88" spans="1:7" ht="76.5">
      <c r="A88" s="4">
        <f>A62+1</f>
        <v>24</v>
      </c>
      <c r="B88" s="53" t="s">
        <v>880</v>
      </c>
      <c r="C88" s="70"/>
      <c r="D88" s="70"/>
      <c r="E88" s="95"/>
      <c r="F88" s="96"/>
      <c r="G88" s="24"/>
    </row>
    <row r="89" spans="1:7" ht="30" customHeight="1">
      <c r="A89" s="4" t="s">
        <v>113</v>
      </c>
      <c r="B89" s="53" t="s">
        <v>77</v>
      </c>
      <c r="C89" s="70" t="s">
        <v>69</v>
      </c>
      <c r="D89" s="70">
        <v>2500</v>
      </c>
      <c r="E89" s="95"/>
      <c r="F89" s="96"/>
      <c r="G89" s="24">
        <f>E89*D89</f>
        <v>0</v>
      </c>
    </row>
    <row r="90" spans="1:7" ht="30" customHeight="1">
      <c r="A90" s="4" t="s">
        <v>115</v>
      </c>
      <c r="B90" s="53" t="s">
        <v>78</v>
      </c>
      <c r="C90" s="70" t="s">
        <v>69</v>
      </c>
      <c r="D90" s="70">
        <v>2500</v>
      </c>
      <c r="E90" s="95"/>
      <c r="F90" s="96"/>
      <c r="G90" s="24">
        <f>E90*D90</f>
        <v>0</v>
      </c>
    </row>
    <row r="91" spans="1:7" ht="38.25">
      <c r="A91" s="4">
        <f>A88+1</f>
        <v>25</v>
      </c>
      <c r="B91" s="53" t="s">
        <v>881</v>
      </c>
      <c r="C91" s="70"/>
      <c r="D91" s="70"/>
      <c r="E91" s="95"/>
      <c r="F91" s="96"/>
      <c r="G91" s="24"/>
    </row>
    <row r="92" spans="1:7" ht="30" customHeight="1">
      <c r="A92" s="4" t="s">
        <v>113</v>
      </c>
      <c r="B92" s="53" t="s">
        <v>75</v>
      </c>
      <c r="C92" s="70" t="s">
        <v>69</v>
      </c>
      <c r="D92" s="70">
        <v>95</v>
      </c>
      <c r="E92" s="95"/>
      <c r="F92" s="96"/>
      <c r="G92" s="24">
        <f>E92*D92</f>
        <v>0</v>
      </c>
    </row>
    <row r="93" spans="1:7" ht="30" customHeight="1">
      <c r="A93" s="4" t="s">
        <v>115</v>
      </c>
      <c r="B93" s="53" t="s">
        <v>76</v>
      </c>
      <c r="C93" s="70" t="s">
        <v>69</v>
      </c>
      <c r="D93" s="70">
        <v>95</v>
      </c>
      <c r="E93" s="95"/>
      <c r="F93" s="96"/>
      <c r="G93" s="24">
        <f>E93*D93</f>
        <v>0</v>
      </c>
    </row>
    <row r="94" spans="1:7" ht="14.25">
      <c r="A94" s="4">
        <f>A91+1</f>
        <v>26</v>
      </c>
      <c r="B94" s="53" t="s">
        <v>301</v>
      </c>
      <c r="C94" s="70"/>
      <c r="D94" s="70"/>
      <c r="E94" s="95"/>
      <c r="F94" s="96"/>
      <c r="G94" s="24"/>
    </row>
    <row r="95" spans="1:7" ht="30" customHeight="1">
      <c r="A95" s="4" t="s">
        <v>113</v>
      </c>
      <c r="B95" s="53" t="s">
        <v>302</v>
      </c>
      <c r="C95" s="70" t="s">
        <v>69</v>
      </c>
      <c r="D95" s="70">
        <v>282</v>
      </c>
      <c r="E95" s="95"/>
      <c r="F95" s="96"/>
      <c r="G95" s="24">
        <f>E95*D95</f>
        <v>0</v>
      </c>
    </row>
    <row r="96" spans="1:7" ht="30" customHeight="1">
      <c r="A96" s="4" t="s">
        <v>115</v>
      </c>
      <c r="B96" s="53" t="s">
        <v>303</v>
      </c>
      <c r="C96" s="70" t="s">
        <v>69</v>
      </c>
      <c r="D96" s="70">
        <v>282</v>
      </c>
      <c r="E96" s="95"/>
      <c r="F96" s="96"/>
      <c r="G96" s="24">
        <f>E96*D96</f>
        <v>0</v>
      </c>
    </row>
    <row r="97" spans="1:7" s="10" customFormat="1" ht="30" customHeight="1">
      <c r="A97" s="4">
        <f>A94+1</f>
        <v>27</v>
      </c>
      <c r="B97" s="53" t="s">
        <v>304</v>
      </c>
      <c r="C97" s="70" t="s">
        <v>69</v>
      </c>
      <c r="D97" s="70">
        <v>50</v>
      </c>
      <c r="E97" s="95"/>
      <c r="F97" s="96"/>
      <c r="G97" s="24">
        <f>E97*D97</f>
        <v>0</v>
      </c>
    </row>
    <row r="98" spans="1:7" ht="63.75">
      <c r="A98" s="4">
        <f>A97+1</f>
        <v>28</v>
      </c>
      <c r="B98" s="53" t="s">
        <v>300</v>
      </c>
      <c r="C98" s="70"/>
      <c r="D98" s="70"/>
      <c r="E98" s="95"/>
      <c r="F98" s="96"/>
      <c r="G98" s="24"/>
    </row>
    <row r="99" spans="1:7" ht="30" customHeight="1">
      <c r="A99" s="4" t="s">
        <v>113</v>
      </c>
      <c r="B99" s="53" t="s">
        <v>77</v>
      </c>
      <c r="C99" s="70" t="s">
        <v>69</v>
      </c>
      <c r="D99" s="70">
        <v>2500</v>
      </c>
      <c r="E99" s="95"/>
      <c r="F99" s="96"/>
      <c r="G99" s="24">
        <f>E99*D99</f>
        <v>0</v>
      </c>
    </row>
    <row r="100" spans="1:7" ht="30" customHeight="1">
      <c r="A100" s="4" t="s">
        <v>115</v>
      </c>
      <c r="B100" s="53" t="s">
        <v>78</v>
      </c>
      <c r="C100" s="70" t="s">
        <v>69</v>
      </c>
      <c r="D100" s="70">
        <v>2500</v>
      </c>
      <c r="E100" s="95"/>
      <c r="F100" s="96"/>
      <c r="G100" s="24">
        <f>E100*D100</f>
        <v>0</v>
      </c>
    </row>
    <row r="101" spans="1:7" ht="71.25" customHeight="1">
      <c r="A101" s="4">
        <f>A98+1</f>
        <v>29</v>
      </c>
      <c r="B101" s="53" t="s">
        <v>305</v>
      </c>
      <c r="C101" s="70"/>
      <c r="D101" s="70"/>
      <c r="E101" s="95"/>
      <c r="F101" s="96"/>
      <c r="G101" s="24"/>
    </row>
    <row r="102" spans="1:7" ht="30" customHeight="1">
      <c r="A102" s="4" t="s">
        <v>113</v>
      </c>
      <c r="B102" s="53" t="s">
        <v>17</v>
      </c>
      <c r="C102" s="70" t="s">
        <v>67</v>
      </c>
      <c r="D102" s="70">
        <v>250</v>
      </c>
      <c r="E102" s="95"/>
      <c r="F102" s="96"/>
      <c r="G102" s="24">
        <f>E102*D102</f>
        <v>0</v>
      </c>
    </row>
    <row r="103" spans="1:7" ht="30" customHeight="1">
      <c r="A103" s="4" t="s">
        <v>115</v>
      </c>
      <c r="B103" s="53" t="s">
        <v>269</v>
      </c>
      <c r="C103" s="70" t="s">
        <v>67</v>
      </c>
      <c r="D103" s="70">
        <v>250</v>
      </c>
      <c r="E103" s="95"/>
      <c r="F103" s="96"/>
      <c r="G103" s="24">
        <f>E103*D103</f>
        <v>0</v>
      </c>
    </row>
    <row r="104" spans="1:7" ht="38.25">
      <c r="A104" s="4">
        <f>A101+1</f>
        <v>30</v>
      </c>
      <c r="B104" s="53" t="s">
        <v>306</v>
      </c>
      <c r="C104" s="70"/>
      <c r="D104" s="70"/>
      <c r="E104" s="95"/>
      <c r="F104" s="96"/>
      <c r="G104" s="24"/>
    </row>
    <row r="105" spans="1:7" ht="30" customHeight="1">
      <c r="A105" s="4" t="s">
        <v>113</v>
      </c>
      <c r="B105" s="53" t="s">
        <v>307</v>
      </c>
      <c r="C105" s="70" t="s">
        <v>67</v>
      </c>
      <c r="D105" s="70">
        <v>416</v>
      </c>
      <c r="E105" s="95"/>
      <c r="F105" s="96"/>
      <c r="G105" s="24">
        <f>E105*D105</f>
        <v>0</v>
      </c>
    </row>
    <row r="106" spans="1:7" ht="30" customHeight="1">
      <c r="A106" s="4" t="s">
        <v>115</v>
      </c>
      <c r="B106" s="53" t="s">
        <v>308</v>
      </c>
      <c r="C106" s="70" t="s">
        <v>67</v>
      </c>
      <c r="D106" s="70">
        <v>353</v>
      </c>
      <c r="E106" s="95"/>
      <c r="F106" s="96"/>
      <c r="G106" s="24">
        <f>E106*D106</f>
        <v>0</v>
      </c>
    </row>
    <row r="107" spans="1:7" ht="38.25">
      <c r="A107" s="4">
        <f>A104+1</f>
        <v>31</v>
      </c>
      <c r="B107" s="53" t="s">
        <v>309</v>
      </c>
      <c r="C107" s="70"/>
      <c r="D107" s="70"/>
      <c r="E107" s="95"/>
      <c r="F107" s="96"/>
      <c r="G107" s="24"/>
    </row>
    <row r="108" spans="1:7" ht="30" customHeight="1">
      <c r="A108" s="4" t="s">
        <v>113</v>
      </c>
      <c r="B108" s="53" t="s">
        <v>307</v>
      </c>
      <c r="C108" s="70" t="s">
        <v>67</v>
      </c>
      <c r="D108" s="70">
        <v>416</v>
      </c>
      <c r="E108" s="95"/>
      <c r="F108" s="96"/>
      <c r="G108" s="24">
        <f>E108*D108</f>
        <v>0</v>
      </c>
    </row>
    <row r="109" spans="1:7" ht="30" customHeight="1">
      <c r="A109" s="4" t="s">
        <v>115</v>
      </c>
      <c r="B109" s="53" t="s">
        <v>308</v>
      </c>
      <c r="C109" s="70" t="s">
        <v>67</v>
      </c>
      <c r="D109" s="70">
        <v>353</v>
      </c>
      <c r="E109" s="95"/>
      <c r="F109" s="96"/>
      <c r="G109" s="24">
        <f>E109*D109</f>
        <v>0</v>
      </c>
    </row>
    <row r="110" spans="1:7" ht="67.5" customHeight="1">
      <c r="A110" s="4">
        <f>A107+1</f>
        <v>32</v>
      </c>
      <c r="B110" s="53" t="s">
        <v>882</v>
      </c>
      <c r="C110" s="70"/>
      <c r="D110" s="70"/>
      <c r="E110" s="95"/>
      <c r="F110" s="96"/>
      <c r="G110" s="24"/>
    </row>
    <row r="111" spans="1:7" ht="30" customHeight="1">
      <c r="A111" s="4" t="s">
        <v>113</v>
      </c>
      <c r="B111" s="53" t="s">
        <v>310</v>
      </c>
      <c r="C111" s="70" t="s">
        <v>268</v>
      </c>
      <c r="D111" s="70">
        <v>350</v>
      </c>
      <c r="E111" s="95"/>
      <c r="F111" s="96"/>
      <c r="G111" s="24">
        <f>E111*D111</f>
        <v>0</v>
      </c>
    </row>
    <row r="112" spans="1:7" ht="30" customHeight="1">
      <c r="A112" s="4" t="s">
        <v>115</v>
      </c>
      <c r="B112" s="53" t="s">
        <v>311</v>
      </c>
      <c r="C112" s="70" t="s">
        <v>268</v>
      </c>
      <c r="D112" s="70">
        <v>350</v>
      </c>
      <c r="E112" s="95"/>
      <c r="F112" s="96"/>
      <c r="G112" s="24">
        <f>E112*D112</f>
        <v>0</v>
      </c>
    </row>
    <row r="113" spans="1:7" ht="76.5">
      <c r="A113" s="4">
        <f>A110+1</f>
        <v>33</v>
      </c>
      <c r="B113" s="53" t="s">
        <v>883</v>
      </c>
      <c r="C113" s="70"/>
      <c r="D113" s="70"/>
      <c r="E113" s="95"/>
      <c r="F113" s="96"/>
      <c r="G113" s="24"/>
    </row>
    <row r="114" spans="1:7" ht="30" customHeight="1">
      <c r="A114" s="4" t="s">
        <v>113</v>
      </c>
      <c r="B114" s="53" t="s">
        <v>312</v>
      </c>
      <c r="C114" s="70" t="s">
        <v>268</v>
      </c>
      <c r="D114" s="70">
        <v>200</v>
      </c>
      <c r="E114" s="95"/>
      <c r="F114" s="96"/>
      <c r="G114" s="24">
        <f>E114*D114</f>
        <v>0</v>
      </c>
    </row>
    <row r="115" spans="1:7" ht="30" customHeight="1">
      <c r="A115" s="4" t="s">
        <v>115</v>
      </c>
      <c r="B115" s="53" t="s">
        <v>314</v>
      </c>
      <c r="C115" s="70" t="s">
        <v>268</v>
      </c>
      <c r="D115" s="70">
        <v>500</v>
      </c>
      <c r="E115" s="95"/>
      <c r="F115" s="96"/>
      <c r="G115" s="24">
        <f>E115*D115</f>
        <v>0</v>
      </c>
    </row>
    <row r="116" spans="1:7" ht="30" customHeight="1">
      <c r="A116" s="4" t="s">
        <v>79</v>
      </c>
      <c r="B116" s="53" t="s">
        <v>315</v>
      </c>
      <c r="C116" s="70" t="s">
        <v>268</v>
      </c>
      <c r="D116" s="70">
        <v>300</v>
      </c>
      <c r="E116" s="95"/>
      <c r="F116" s="96"/>
      <c r="G116" s="24">
        <f>E116*D116</f>
        <v>0</v>
      </c>
    </row>
    <row r="117" spans="1:7" ht="30" customHeight="1">
      <c r="A117" s="4" t="s">
        <v>80</v>
      </c>
      <c r="B117" s="53" t="s">
        <v>316</v>
      </c>
      <c r="C117" s="70" t="s">
        <v>268</v>
      </c>
      <c r="D117" s="70">
        <v>300</v>
      </c>
      <c r="E117" s="95"/>
      <c r="F117" s="96"/>
      <c r="G117" s="24">
        <f>E117*D117</f>
        <v>0</v>
      </c>
    </row>
    <row r="118" spans="1:7" ht="30" customHeight="1">
      <c r="A118" s="4" t="s">
        <v>81</v>
      </c>
      <c r="B118" s="53" t="s">
        <v>317</v>
      </c>
      <c r="C118" s="70" t="s">
        <v>268</v>
      </c>
      <c r="D118" s="70">
        <v>250</v>
      </c>
      <c r="E118" s="95"/>
      <c r="F118" s="96"/>
      <c r="G118" s="24">
        <f>E118*D118</f>
        <v>0</v>
      </c>
    </row>
    <row r="119" spans="1:7" ht="102">
      <c r="A119" s="4">
        <f>A113+1</f>
        <v>34</v>
      </c>
      <c r="B119" s="53" t="s">
        <v>884</v>
      </c>
      <c r="C119" s="70"/>
      <c r="D119" s="70"/>
      <c r="E119" s="95"/>
      <c r="F119" s="96"/>
      <c r="G119" s="24"/>
    </row>
    <row r="120" spans="1:7" ht="30" customHeight="1">
      <c r="A120" s="4" t="s">
        <v>113</v>
      </c>
      <c r="B120" s="53" t="s">
        <v>85</v>
      </c>
      <c r="C120" s="70" t="s">
        <v>268</v>
      </c>
      <c r="D120" s="70">
        <v>800</v>
      </c>
      <c r="E120" s="95"/>
      <c r="F120" s="96"/>
      <c r="G120" s="24">
        <f>E120*D120</f>
        <v>0</v>
      </c>
    </row>
    <row r="121" spans="1:7" ht="30" customHeight="1">
      <c r="A121" s="4" t="s">
        <v>115</v>
      </c>
      <c r="B121" s="53" t="s">
        <v>86</v>
      </c>
      <c r="C121" s="70" t="s">
        <v>268</v>
      </c>
      <c r="D121" s="70">
        <v>500</v>
      </c>
      <c r="E121" s="95"/>
      <c r="F121" s="96"/>
      <c r="G121" s="24">
        <f>E121*D121</f>
        <v>0</v>
      </c>
    </row>
    <row r="122" spans="1:7" ht="30" customHeight="1">
      <c r="A122" s="4" t="s">
        <v>79</v>
      </c>
      <c r="B122" s="53" t="s">
        <v>87</v>
      </c>
      <c r="C122" s="70" t="s">
        <v>268</v>
      </c>
      <c r="D122" s="70">
        <v>300</v>
      </c>
      <c r="E122" s="95"/>
      <c r="F122" s="96"/>
      <c r="G122" s="24">
        <f>E122*D122</f>
        <v>0</v>
      </c>
    </row>
    <row r="123" spans="1:7" ht="30" customHeight="1">
      <c r="A123" s="4" t="s">
        <v>80</v>
      </c>
      <c r="B123" s="53" t="s">
        <v>88</v>
      </c>
      <c r="C123" s="70" t="s">
        <v>268</v>
      </c>
      <c r="D123" s="70">
        <v>200</v>
      </c>
      <c r="E123" s="95"/>
      <c r="F123" s="96"/>
      <c r="G123" s="24">
        <f>E123*D123</f>
        <v>0</v>
      </c>
    </row>
    <row r="124" spans="1:7" ht="29.25" customHeight="1">
      <c r="A124" s="4">
        <f>A119+1</f>
        <v>35</v>
      </c>
      <c r="B124" s="53" t="s">
        <v>318</v>
      </c>
      <c r="C124" s="70"/>
      <c r="D124" s="70"/>
      <c r="E124" s="95"/>
      <c r="F124" s="96"/>
      <c r="G124" s="24"/>
    </row>
    <row r="125" spans="1:7" ht="30" customHeight="1">
      <c r="A125" s="4" t="s">
        <v>113</v>
      </c>
      <c r="B125" s="53" t="s">
        <v>320</v>
      </c>
      <c r="C125" s="70" t="s">
        <v>268</v>
      </c>
      <c r="D125" s="70">
        <v>150</v>
      </c>
      <c r="E125" s="95"/>
      <c r="F125" s="96"/>
      <c r="G125" s="24">
        <f>E125*D125</f>
        <v>0</v>
      </c>
    </row>
    <row r="126" spans="1:7" ht="51">
      <c r="A126" s="4">
        <f>A124+1</f>
        <v>36</v>
      </c>
      <c r="B126" s="53" t="s">
        <v>321</v>
      </c>
      <c r="C126" s="70"/>
      <c r="D126" s="70"/>
      <c r="E126" s="95"/>
      <c r="F126" s="96"/>
      <c r="G126" s="24"/>
    </row>
    <row r="127" spans="1:7" ht="30" customHeight="1">
      <c r="A127" s="4" t="s">
        <v>113</v>
      </c>
      <c r="B127" s="53" t="s">
        <v>322</v>
      </c>
      <c r="C127" s="70" t="s">
        <v>69</v>
      </c>
      <c r="D127" s="70">
        <v>2</v>
      </c>
      <c r="E127" s="95"/>
      <c r="F127" s="96"/>
      <c r="G127" s="24">
        <f>E127*D127</f>
        <v>0</v>
      </c>
    </row>
    <row r="128" spans="1:7" ht="25.5">
      <c r="A128" s="4">
        <f>A126+1</f>
        <v>37</v>
      </c>
      <c r="B128" s="53" t="s">
        <v>45</v>
      </c>
      <c r="C128" s="70"/>
      <c r="D128" s="70"/>
      <c r="E128" s="95"/>
      <c r="F128" s="96"/>
      <c r="G128" s="24"/>
    </row>
    <row r="129" spans="1:7" ht="30" customHeight="1">
      <c r="A129" s="4" t="s">
        <v>113</v>
      </c>
      <c r="B129" s="53" t="s">
        <v>46</v>
      </c>
      <c r="C129" s="70" t="s">
        <v>69</v>
      </c>
      <c r="D129" s="70">
        <v>4</v>
      </c>
      <c r="E129" s="95"/>
      <c r="F129" s="96"/>
      <c r="G129" s="24">
        <f t="shared" ref="G129:G134" si="1">E129*D129</f>
        <v>0</v>
      </c>
    </row>
    <row r="130" spans="1:7" ht="30" customHeight="1">
      <c r="A130" s="4" t="s">
        <v>115</v>
      </c>
      <c r="B130" s="53" t="s">
        <v>323</v>
      </c>
      <c r="C130" s="70" t="s">
        <v>69</v>
      </c>
      <c r="D130" s="70">
        <v>4</v>
      </c>
      <c r="E130" s="95"/>
      <c r="F130" s="96"/>
      <c r="G130" s="24">
        <f t="shared" si="1"/>
        <v>0</v>
      </c>
    </row>
    <row r="131" spans="1:7" ht="30" customHeight="1">
      <c r="A131" s="4" t="s">
        <v>79</v>
      </c>
      <c r="B131" s="53" t="s">
        <v>47</v>
      </c>
      <c r="C131" s="70" t="s">
        <v>69</v>
      </c>
      <c r="D131" s="70">
        <v>8</v>
      </c>
      <c r="E131" s="95"/>
      <c r="F131" s="96"/>
      <c r="G131" s="24">
        <f t="shared" si="1"/>
        <v>0</v>
      </c>
    </row>
    <row r="132" spans="1:7" ht="30" customHeight="1">
      <c r="A132" s="4" t="s">
        <v>80</v>
      </c>
      <c r="B132" s="53" t="s">
        <v>324</v>
      </c>
      <c r="C132" s="70" t="s">
        <v>69</v>
      </c>
      <c r="D132" s="70">
        <v>4</v>
      </c>
      <c r="E132" s="95"/>
      <c r="F132" s="96"/>
      <c r="G132" s="24">
        <f t="shared" si="1"/>
        <v>0</v>
      </c>
    </row>
    <row r="133" spans="1:7" ht="30" customHeight="1">
      <c r="A133" s="4" t="s">
        <v>81</v>
      </c>
      <c r="B133" s="53" t="s">
        <v>325</v>
      </c>
      <c r="C133" s="70" t="s">
        <v>69</v>
      </c>
      <c r="D133" s="70">
        <v>4</v>
      </c>
      <c r="E133" s="95"/>
      <c r="F133" s="96"/>
      <c r="G133" s="24">
        <f t="shared" si="1"/>
        <v>0</v>
      </c>
    </row>
    <row r="134" spans="1:7" ht="30" customHeight="1">
      <c r="A134" s="4" t="s">
        <v>82</v>
      </c>
      <c r="B134" s="53" t="s">
        <v>326</v>
      </c>
      <c r="C134" s="70" t="s">
        <v>69</v>
      </c>
      <c r="D134" s="70">
        <v>4</v>
      </c>
      <c r="E134" s="95"/>
      <c r="F134" s="96"/>
      <c r="G134" s="24">
        <f t="shared" si="1"/>
        <v>0</v>
      </c>
    </row>
    <row r="135" spans="1:7" ht="14.25">
      <c r="A135" s="4"/>
      <c r="B135" s="53"/>
      <c r="C135" s="70"/>
      <c r="D135" s="70"/>
      <c r="E135" s="95"/>
      <c r="F135" s="96"/>
      <c r="G135" s="24"/>
    </row>
    <row r="136" spans="1:7" ht="25.5">
      <c r="A136" s="4">
        <f>A128+1</f>
        <v>38</v>
      </c>
      <c r="B136" s="53" t="s">
        <v>327</v>
      </c>
      <c r="C136" s="70"/>
      <c r="D136" s="70"/>
      <c r="E136" s="95"/>
      <c r="F136" s="96"/>
      <c r="G136" s="24"/>
    </row>
    <row r="137" spans="1:7" ht="30" customHeight="1">
      <c r="A137" s="4" t="s">
        <v>113</v>
      </c>
      <c r="B137" s="53" t="s">
        <v>328</v>
      </c>
      <c r="C137" s="70" t="s">
        <v>69</v>
      </c>
      <c r="D137" s="70">
        <v>15</v>
      </c>
      <c r="E137" s="95"/>
      <c r="F137" s="96"/>
      <c r="G137" s="24">
        <f>E137*D137</f>
        <v>0</v>
      </c>
    </row>
    <row r="138" spans="1:7" ht="30" customHeight="1">
      <c r="A138" s="4" t="s">
        <v>115</v>
      </c>
      <c r="B138" s="53" t="s">
        <v>329</v>
      </c>
      <c r="C138" s="70" t="s">
        <v>69</v>
      </c>
      <c r="D138" s="70">
        <v>200</v>
      </c>
      <c r="E138" s="95"/>
      <c r="F138" s="96"/>
      <c r="G138" s="24">
        <f>E138*D138</f>
        <v>0</v>
      </c>
    </row>
    <row r="139" spans="1:7" ht="30" customHeight="1">
      <c r="A139" s="4" t="s">
        <v>79</v>
      </c>
      <c r="B139" s="53" t="s">
        <v>46</v>
      </c>
      <c r="C139" s="70" t="s">
        <v>69</v>
      </c>
      <c r="D139" s="70">
        <v>50</v>
      </c>
      <c r="E139" s="95"/>
      <c r="F139" s="96"/>
      <c r="G139" s="24">
        <f>E139*D139</f>
        <v>0</v>
      </c>
    </row>
    <row r="140" spans="1:7" ht="14.25">
      <c r="A140" s="4"/>
      <c r="B140" s="53"/>
      <c r="C140" s="70"/>
      <c r="D140" s="70"/>
      <c r="E140" s="95"/>
      <c r="F140" s="96"/>
      <c r="G140" s="24"/>
    </row>
    <row r="141" spans="1:7" ht="25.5">
      <c r="A141" s="4">
        <f>A136+1</f>
        <v>39</v>
      </c>
      <c r="B141" s="53" t="s">
        <v>330</v>
      </c>
      <c r="C141" s="70"/>
      <c r="D141" s="70"/>
      <c r="E141" s="95"/>
      <c r="F141" s="96"/>
      <c r="G141" s="24"/>
    </row>
    <row r="142" spans="1:7" ht="30" customHeight="1">
      <c r="A142" s="4" t="s">
        <v>865</v>
      </c>
      <c r="B142" s="53" t="s">
        <v>47</v>
      </c>
      <c r="C142" s="70"/>
      <c r="D142" s="70"/>
      <c r="E142" s="95"/>
      <c r="F142" s="96"/>
      <c r="G142" s="24"/>
    </row>
    <row r="143" spans="1:7" ht="30" customHeight="1">
      <c r="A143" s="4" t="s">
        <v>113</v>
      </c>
      <c r="B143" s="53" t="s">
        <v>21</v>
      </c>
      <c r="C143" s="70" t="s">
        <v>120</v>
      </c>
      <c r="D143" s="70">
        <v>1</v>
      </c>
      <c r="E143" s="95"/>
      <c r="F143" s="96"/>
      <c r="G143" s="24">
        <f>E143*D143</f>
        <v>0</v>
      </c>
    </row>
    <row r="144" spans="1:7" ht="30" customHeight="1">
      <c r="A144" s="4" t="s">
        <v>115</v>
      </c>
      <c r="B144" s="53" t="s">
        <v>331</v>
      </c>
      <c r="C144" s="70" t="s">
        <v>120</v>
      </c>
      <c r="D144" s="70">
        <v>1</v>
      </c>
      <c r="E144" s="95"/>
      <c r="F144" s="96"/>
      <c r="G144" s="24">
        <f>E144*D144</f>
        <v>0</v>
      </c>
    </row>
    <row r="145" spans="1:7" ht="30" customHeight="1">
      <c r="A145" s="4" t="s">
        <v>866</v>
      </c>
      <c r="B145" s="53" t="s">
        <v>324</v>
      </c>
      <c r="C145" s="70"/>
      <c r="D145" s="70"/>
      <c r="E145" s="95"/>
      <c r="F145" s="96"/>
      <c r="G145" s="24"/>
    </row>
    <row r="146" spans="1:7" ht="30" customHeight="1">
      <c r="A146" s="4" t="s">
        <v>113</v>
      </c>
      <c r="B146" s="53" t="s">
        <v>21</v>
      </c>
      <c r="C146" s="70" t="s">
        <v>120</v>
      </c>
      <c r="D146" s="70">
        <v>2</v>
      </c>
      <c r="E146" s="95"/>
      <c r="F146" s="96"/>
      <c r="G146" s="24">
        <f>E146*D146</f>
        <v>0</v>
      </c>
    </row>
    <row r="147" spans="1:7" ht="30" customHeight="1">
      <c r="A147" s="4" t="s">
        <v>115</v>
      </c>
      <c r="B147" s="53" t="s">
        <v>331</v>
      </c>
      <c r="C147" s="70" t="s">
        <v>120</v>
      </c>
      <c r="D147" s="70">
        <v>2</v>
      </c>
      <c r="E147" s="95"/>
      <c r="F147" s="96"/>
      <c r="G147" s="24">
        <f>E147*D147</f>
        <v>0</v>
      </c>
    </row>
    <row r="148" spans="1:7" ht="30" customHeight="1">
      <c r="A148" s="4" t="s">
        <v>867</v>
      </c>
      <c r="B148" s="53" t="s">
        <v>325</v>
      </c>
      <c r="C148" s="70"/>
      <c r="D148" s="70"/>
      <c r="E148" s="95"/>
      <c r="F148" s="96"/>
      <c r="G148" s="24"/>
    </row>
    <row r="149" spans="1:7" ht="30" customHeight="1">
      <c r="A149" s="4" t="s">
        <v>113</v>
      </c>
      <c r="B149" s="53" t="s">
        <v>21</v>
      </c>
      <c r="C149" s="70" t="s">
        <v>120</v>
      </c>
      <c r="D149" s="70">
        <v>6</v>
      </c>
      <c r="E149" s="95"/>
      <c r="F149" s="96"/>
      <c r="G149" s="24">
        <f>E149*D149</f>
        <v>0</v>
      </c>
    </row>
    <row r="150" spans="1:7" ht="30" customHeight="1">
      <c r="A150" s="4" t="s">
        <v>115</v>
      </c>
      <c r="B150" s="53" t="s">
        <v>331</v>
      </c>
      <c r="C150" s="70" t="s">
        <v>120</v>
      </c>
      <c r="D150" s="70">
        <v>2</v>
      </c>
      <c r="E150" s="95"/>
      <c r="F150" s="96"/>
      <c r="G150" s="24">
        <f>E150*D150</f>
        <v>0</v>
      </c>
    </row>
    <row r="151" spans="1:7" ht="30" customHeight="1">
      <c r="A151" s="4" t="s">
        <v>868</v>
      </c>
      <c r="B151" s="53" t="s">
        <v>326</v>
      </c>
      <c r="C151" s="70"/>
      <c r="D151" s="70"/>
      <c r="E151" s="95"/>
      <c r="F151" s="96"/>
      <c r="G151" s="24"/>
    </row>
    <row r="152" spans="1:7" ht="30" customHeight="1">
      <c r="A152" s="4" t="s">
        <v>113</v>
      </c>
      <c r="B152" s="53" t="s">
        <v>21</v>
      </c>
      <c r="C152" s="70" t="s">
        <v>120</v>
      </c>
      <c r="D152" s="70">
        <v>6</v>
      </c>
      <c r="E152" s="95"/>
      <c r="F152" s="96"/>
      <c r="G152" s="24">
        <f>E152*D152</f>
        <v>0</v>
      </c>
    </row>
    <row r="153" spans="1:7" ht="30" customHeight="1">
      <c r="A153" s="4" t="s">
        <v>115</v>
      </c>
      <c r="B153" s="53" t="s">
        <v>331</v>
      </c>
      <c r="C153" s="70" t="s">
        <v>120</v>
      </c>
      <c r="D153" s="70">
        <v>3</v>
      </c>
      <c r="E153" s="95"/>
      <c r="F153" s="96"/>
      <c r="G153" s="24">
        <f>E153*D153</f>
        <v>0</v>
      </c>
    </row>
    <row r="154" spans="1:7" ht="30" customHeight="1">
      <c r="A154" s="4"/>
      <c r="B154" s="53"/>
      <c r="C154" s="70"/>
      <c r="D154" s="70"/>
      <c r="E154" s="95"/>
      <c r="F154" s="96"/>
      <c r="G154" s="24"/>
    </row>
    <row r="155" spans="1:7" ht="136.5" customHeight="1">
      <c r="A155" s="4">
        <f>A141+1</f>
        <v>40</v>
      </c>
      <c r="B155" s="53" t="s">
        <v>860</v>
      </c>
      <c r="C155" s="70"/>
      <c r="D155" s="70"/>
      <c r="E155" s="95"/>
      <c r="F155" s="96"/>
      <c r="G155" s="24"/>
    </row>
    <row r="156" spans="1:7" ht="49.5" customHeight="1">
      <c r="A156" s="4" t="s">
        <v>113</v>
      </c>
      <c r="B156" s="53" t="s">
        <v>332</v>
      </c>
      <c r="C156" s="70" t="s">
        <v>120</v>
      </c>
      <c r="D156" s="70">
        <v>10</v>
      </c>
      <c r="E156" s="95"/>
      <c r="F156" s="96"/>
      <c r="G156" s="24">
        <f>E156*D156</f>
        <v>0</v>
      </c>
    </row>
    <row r="157" spans="1:7" ht="51">
      <c r="A157" s="4" t="s">
        <v>115</v>
      </c>
      <c r="B157" s="53" t="s">
        <v>333</v>
      </c>
      <c r="C157" s="70" t="s">
        <v>120</v>
      </c>
      <c r="D157" s="70">
        <v>10</v>
      </c>
      <c r="E157" s="95"/>
      <c r="F157" s="96"/>
      <c r="G157" s="24">
        <f>E157*D157</f>
        <v>0</v>
      </c>
    </row>
    <row r="158" spans="1:7" ht="30" customHeight="1">
      <c r="A158" s="4">
        <f>A155+1</f>
        <v>41</v>
      </c>
      <c r="B158" s="53" t="s">
        <v>334</v>
      </c>
      <c r="C158" s="70"/>
      <c r="D158" s="70"/>
      <c r="E158" s="95"/>
      <c r="F158" s="96"/>
      <c r="G158" s="24"/>
    </row>
    <row r="159" spans="1:7" ht="30" customHeight="1">
      <c r="A159" s="4" t="s">
        <v>113</v>
      </c>
      <c r="B159" s="53" t="s">
        <v>335</v>
      </c>
      <c r="C159" s="70" t="s">
        <v>336</v>
      </c>
      <c r="D159" s="70">
        <v>12</v>
      </c>
      <c r="E159" s="95"/>
      <c r="F159" s="96"/>
      <c r="G159" s="24">
        <f>E159*D159</f>
        <v>0</v>
      </c>
    </row>
    <row r="160" spans="1:7" ht="30" customHeight="1">
      <c r="A160" s="4" t="s">
        <v>115</v>
      </c>
      <c r="B160" s="53" t="s">
        <v>337</v>
      </c>
      <c r="C160" s="70" t="s">
        <v>336</v>
      </c>
      <c r="D160" s="70">
        <v>12</v>
      </c>
      <c r="E160" s="95"/>
      <c r="F160" s="96"/>
      <c r="G160" s="24">
        <f>E160*D160</f>
        <v>0</v>
      </c>
    </row>
    <row r="161" spans="1:7" ht="229.5">
      <c r="A161" s="4">
        <f>A158+1</f>
        <v>42</v>
      </c>
      <c r="B161" s="53" t="s">
        <v>861</v>
      </c>
      <c r="C161" s="70"/>
      <c r="D161" s="70"/>
      <c r="E161" s="95"/>
      <c r="F161" s="96"/>
      <c r="G161" s="24"/>
    </row>
    <row r="162" spans="1:7" ht="30" customHeight="1">
      <c r="A162" s="4" t="s">
        <v>113</v>
      </c>
      <c r="B162" s="53" t="s">
        <v>338</v>
      </c>
      <c r="C162" s="70" t="s">
        <v>120</v>
      </c>
      <c r="D162" s="70">
        <v>10</v>
      </c>
      <c r="E162" s="95"/>
      <c r="F162" s="96"/>
      <c r="G162" s="24">
        <f>E162*D162</f>
        <v>0</v>
      </c>
    </row>
    <row r="163" spans="1:7" ht="14.25">
      <c r="A163" s="4"/>
      <c r="B163" s="53"/>
      <c r="C163" s="70"/>
      <c r="D163" s="70"/>
      <c r="E163" s="95"/>
      <c r="F163" s="96"/>
      <c r="G163" s="24"/>
    </row>
    <row r="164" spans="1:7" ht="153">
      <c r="A164" s="4">
        <f>A161+1</f>
        <v>43</v>
      </c>
      <c r="B164" s="53" t="s">
        <v>339</v>
      </c>
      <c r="C164" s="70" t="s">
        <v>120</v>
      </c>
      <c r="D164" s="70">
        <v>300</v>
      </c>
      <c r="E164" s="95"/>
      <c r="F164" s="96"/>
      <c r="G164" s="24">
        <f>E164*D164</f>
        <v>0</v>
      </c>
    </row>
    <row r="165" spans="1:7" ht="14.25">
      <c r="A165" s="4"/>
      <c r="B165" s="53"/>
      <c r="C165" s="70"/>
      <c r="D165" s="70"/>
      <c r="E165" s="95"/>
      <c r="F165" s="96"/>
      <c r="G165" s="24"/>
    </row>
    <row r="166" spans="1:7" ht="30" customHeight="1">
      <c r="A166" s="4">
        <f>A164+1</f>
        <v>44</v>
      </c>
      <c r="B166" s="53" t="s">
        <v>340</v>
      </c>
      <c r="C166" s="70"/>
      <c r="D166" s="70"/>
      <c r="E166" s="95"/>
      <c r="F166" s="96"/>
      <c r="G166" s="24"/>
    </row>
    <row r="167" spans="1:7" ht="30" customHeight="1">
      <c r="A167" s="4" t="s">
        <v>113</v>
      </c>
      <c r="B167" s="53" t="s">
        <v>341</v>
      </c>
      <c r="C167" s="70" t="s">
        <v>120</v>
      </c>
      <c r="D167" s="70">
        <v>10</v>
      </c>
      <c r="E167" s="95"/>
      <c r="F167" s="96"/>
      <c r="G167" s="24">
        <f>E167*D167</f>
        <v>0</v>
      </c>
    </row>
    <row r="168" spans="1:7" ht="30" customHeight="1">
      <c r="A168" s="4" t="s">
        <v>115</v>
      </c>
      <c r="B168" s="53" t="s">
        <v>342</v>
      </c>
      <c r="C168" s="70" t="s">
        <v>120</v>
      </c>
      <c r="D168" s="70">
        <v>10</v>
      </c>
      <c r="E168" s="95"/>
      <c r="F168" s="96"/>
      <c r="G168" s="24">
        <f>E168*D168</f>
        <v>0</v>
      </c>
    </row>
    <row r="169" spans="1:7" ht="30" customHeight="1">
      <c r="A169" s="4" t="s">
        <v>79</v>
      </c>
      <c r="B169" s="53" t="s">
        <v>343</v>
      </c>
      <c r="C169" s="70" t="s">
        <v>120</v>
      </c>
      <c r="D169" s="70">
        <v>10</v>
      </c>
      <c r="E169" s="95"/>
      <c r="F169" s="96"/>
      <c r="G169" s="24">
        <f>E169*D169</f>
        <v>0</v>
      </c>
    </row>
    <row r="170" spans="1:7" ht="14.25">
      <c r="A170" s="4"/>
      <c r="B170" s="53"/>
      <c r="C170" s="70"/>
      <c r="D170" s="70"/>
      <c r="E170" s="95"/>
      <c r="F170" s="96"/>
      <c r="G170" s="24"/>
    </row>
    <row r="171" spans="1:7" ht="63.75">
      <c r="A171" s="4">
        <f>A166+1</f>
        <v>45</v>
      </c>
      <c r="B171" s="53" t="s">
        <v>500</v>
      </c>
      <c r="C171" s="70" t="s">
        <v>120</v>
      </c>
      <c r="D171" s="70">
        <v>60</v>
      </c>
      <c r="E171" s="95"/>
      <c r="F171" s="96"/>
      <c r="G171" s="24">
        <f>E171*D171</f>
        <v>0</v>
      </c>
    </row>
    <row r="172" spans="1:7" ht="14.25">
      <c r="A172" s="4"/>
      <c r="B172" s="53"/>
      <c r="C172" s="70"/>
      <c r="D172" s="70"/>
      <c r="E172" s="95"/>
      <c r="F172" s="96"/>
      <c r="G172" s="24"/>
    </row>
    <row r="173" spans="1:7" ht="89.25">
      <c r="A173" s="4">
        <f>A171+1</f>
        <v>46</v>
      </c>
      <c r="B173" s="53" t="s">
        <v>344</v>
      </c>
      <c r="C173" s="70"/>
      <c r="D173" s="70"/>
      <c r="E173" s="95"/>
      <c r="F173" s="96"/>
      <c r="G173" s="24"/>
    </row>
    <row r="174" spans="1:7" ht="30" customHeight="1">
      <c r="A174" s="4" t="s">
        <v>113</v>
      </c>
      <c r="B174" s="53" t="s">
        <v>345</v>
      </c>
      <c r="C174" s="70" t="s">
        <v>69</v>
      </c>
      <c r="D174" s="70">
        <v>1</v>
      </c>
      <c r="E174" s="95"/>
      <c r="F174" s="96"/>
      <c r="G174" s="24">
        <f>E174*D174</f>
        <v>0</v>
      </c>
    </row>
    <row r="175" spans="1:7" ht="30" customHeight="1">
      <c r="A175" s="4" t="s">
        <v>115</v>
      </c>
      <c r="B175" s="53" t="s">
        <v>346</v>
      </c>
      <c r="C175" s="70" t="s">
        <v>69</v>
      </c>
      <c r="D175" s="70">
        <v>1</v>
      </c>
      <c r="E175" s="95"/>
      <c r="F175" s="96"/>
      <c r="G175" s="24">
        <f>E175*D175</f>
        <v>0</v>
      </c>
    </row>
    <row r="176" spans="1:7" ht="30" customHeight="1">
      <c r="A176" s="4" t="s">
        <v>79</v>
      </c>
      <c r="B176" s="53" t="s">
        <v>347</v>
      </c>
      <c r="C176" s="70" t="s">
        <v>69</v>
      </c>
      <c r="D176" s="70">
        <v>1</v>
      </c>
      <c r="E176" s="95"/>
      <c r="F176" s="96"/>
      <c r="G176" s="24">
        <f>E176*D176</f>
        <v>0</v>
      </c>
    </row>
    <row r="177" spans="1:7" ht="14.25">
      <c r="A177" s="4"/>
      <c r="B177" s="53"/>
      <c r="C177" s="70"/>
      <c r="D177" s="70"/>
      <c r="E177" s="95"/>
      <c r="F177" s="96"/>
      <c r="G177" s="24"/>
    </row>
    <row r="178" spans="1:7" ht="127.5">
      <c r="A178" s="4">
        <f>A173+1</f>
        <v>47</v>
      </c>
      <c r="B178" s="53" t="s">
        <v>348</v>
      </c>
      <c r="C178" s="70"/>
      <c r="D178" s="70"/>
      <c r="E178" s="95"/>
      <c r="F178" s="96"/>
      <c r="G178" s="24"/>
    </row>
    <row r="179" spans="1:7" ht="30" customHeight="1">
      <c r="A179" s="4" t="s">
        <v>271</v>
      </c>
      <c r="B179" s="53" t="s">
        <v>518</v>
      </c>
      <c r="C179" s="70" t="s">
        <v>96</v>
      </c>
      <c r="D179" s="70">
        <v>325</v>
      </c>
      <c r="E179" s="95"/>
      <c r="F179" s="96"/>
      <c r="G179" s="24">
        <f>E179*D179</f>
        <v>0</v>
      </c>
    </row>
    <row r="180" spans="1:7" ht="30" customHeight="1">
      <c r="A180" s="4" t="s">
        <v>273</v>
      </c>
      <c r="B180" s="53" t="s">
        <v>349</v>
      </c>
      <c r="C180" s="70" t="s">
        <v>96</v>
      </c>
      <c r="D180" s="70">
        <v>325</v>
      </c>
      <c r="E180" s="95"/>
      <c r="F180" s="96"/>
      <c r="G180" s="24">
        <f>E180*D180</f>
        <v>0</v>
      </c>
    </row>
    <row r="181" spans="1:7" ht="30" customHeight="1">
      <c r="A181" s="4" t="s">
        <v>313</v>
      </c>
      <c r="B181" s="53" t="s">
        <v>517</v>
      </c>
      <c r="C181" s="70" t="s">
        <v>96</v>
      </c>
      <c r="D181" s="70">
        <v>309</v>
      </c>
      <c r="E181" s="95"/>
      <c r="F181" s="96"/>
      <c r="G181" s="24">
        <f>E181*D181</f>
        <v>0</v>
      </c>
    </row>
    <row r="182" spans="1:7" ht="51">
      <c r="A182" s="4">
        <f>A178+1</f>
        <v>48</v>
      </c>
      <c r="B182" s="53" t="s">
        <v>501</v>
      </c>
      <c r="C182" s="70"/>
      <c r="D182" s="70"/>
      <c r="E182" s="95"/>
      <c r="F182" s="96"/>
      <c r="G182" s="24"/>
    </row>
    <row r="183" spans="1:7" ht="14.25">
      <c r="A183" s="4"/>
      <c r="B183" s="53"/>
      <c r="C183" s="70" t="s">
        <v>350</v>
      </c>
      <c r="D183" s="70">
        <v>80000</v>
      </c>
      <c r="E183" s="95"/>
      <c r="F183" s="96"/>
      <c r="G183" s="24">
        <f>E183*D183</f>
        <v>0</v>
      </c>
    </row>
    <row r="184" spans="1:7" ht="38.25">
      <c r="A184" s="4">
        <f>A182+1</f>
        <v>49</v>
      </c>
      <c r="B184" s="53" t="s">
        <v>48</v>
      </c>
      <c r="C184" s="70"/>
      <c r="D184" s="70"/>
      <c r="E184" s="95"/>
      <c r="F184" s="96"/>
      <c r="G184" s="24"/>
    </row>
    <row r="185" spans="1:7" ht="30" customHeight="1">
      <c r="A185" s="4" t="s">
        <v>113</v>
      </c>
      <c r="B185" s="53" t="s">
        <v>351</v>
      </c>
      <c r="C185" s="70" t="s">
        <v>67</v>
      </c>
      <c r="D185" s="70">
        <v>50</v>
      </c>
      <c r="E185" s="95"/>
      <c r="F185" s="96"/>
      <c r="G185" s="24">
        <f>E185*D185</f>
        <v>0</v>
      </c>
    </row>
    <row r="186" spans="1:7" ht="30" customHeight="1">
      <c r="A186" s="4" t="s">
        <v>115</v>
      </c>
      <c r="B186" s="53" t="s">
        <v>49</v>
      </c>
      <c r="C186" s="70" t="s">
        <v>67</v>
      </c>
      <c r="D186" s="70">
        <v>60</v>
      </c>
      <c r="E186" s="95"/>
      <c r="F186" s="96"/>
      <c r="G186" s="24">
        <f>E186*D186</f>
        <v>0</v>
      </c>
    </row>
    <row r="187" spans="1:7" ht="30" customHeight="1">
      <c r="A187" s="4" t="s">
        <v>79</v>
      </c>
      <c r="B187" s="53" t="s">
        <v>352</v>
      </c>
      <c r="C187" s="70" t="s">
        <v>67</v>
      </c>
      <c r="D187" s="70">
        <v>250</v>
      </c>
      <c r="E187" s="95"/>
      <c r="F187" s="96"/>
      <c r="G187" s="24">
        <f>E187*D187</f>
        <v>0</v>
      </c>
    </row>
    <row r="188" spans="1:7" ht="14.25">
      <c r="A188" s="4"/>
      <c r="B188" s="53"/>
      <c r="C188" s="70"/>
      <c r="D188" s="70"/>
      <c r="E188" s="95"/>
      <c r="F188" s="96"/>
      <c r="G188" s="24"/>
    </row>
    <row r="189" spans="1:7" ht="38.25">
      <c r="A189" s="4">
        <f>A184+1</f>
        <v>50</v>
      </c>
      <c r="B189" s="53" t="s">
        <v>353</v>
      </c>
      <c r="C189" s="70"/>
      <c r="D189" s="70"/>
      <c r="E189" s="95"/>
      <c r="F189" s="96"/>
      <c r="G189" s="24"/>
    </row>
    <row r="190" spans="1:7" ht="30" customHeight="1">
      <c r="A190" s="4" t="s">
        <v>113</v>
      </c>
      <c r="B190" s="53" t="s">
        <v>354</v>
      </c>
      <c r="C190" s="70" t="s">
        <v>67</v>
      </c>
      <c r="D190" s="70">
        <v>100</v>
      </c>
      <c r="E190" s="95"/>
      <c r="F190" s="96"/>
      <c r="G190" s="24">
        <f>E190*D190</f>
        <v>0</v>
      </c>
    </row>
    <row r="191" spans="1:7" ht="30" customHeight="1">
      <c r="A191" s="4" t="s">
        <v>115</v>
      </c>
      <c r="B191" s="53" t="s">
        <v>355</v>
      </c>
      <c r="C191" s="70" t="s">
        <v>67</v>
      </c>
      <c r="D191" s="70">
        <v>150</v>
      </c>
      <c r="E191" s="95"/>
      <c r="F191" s="96"/>
      <c r="G191" s="24">
        <f>E191*D191</f>
        <v>0</v>
      </c>
    </row>
    <row r="192" spans="1:7" ht="30" customHeight="1">
      <c r="A192" s="4" t="s">
        <v>79</v>
      </c>
      <c r="B192" s="53" t="s">
        <v>356</v>
      </c>
      <c r="C192" s="70" t="s">
        <v>67</v>
      </c>
      <c r="D192" s="70">
        <v>45</v>
      </c>
      <c r="E192" s="95"/>
      <c r="F192" s="96"/>
      <c r="G192" s="24">
        <f>E192*D192</f>
        <v>0</v>
      </c>
    </row>
    <row r="193" spans="1:7" ht="14.25">
      <c r="A193" s="4"/>
      <c r="B193" s="53"/>
      <c r="C193" s="70"/>
      <c r="D193" s="70"/>
      <c r="E193" s="95"/>
      <c r="F193" s="96"/>
      <c r="G193" s="24"/>
    </row>
    <row r="194" spans="1:7" ht="38.25">
      <c r="A194" s="4">
        <f>A189+1</f>
        <v>51</v>
      </c>
      <c r="B194" s="53" t="s">
        <v>357</v>
      </c>
      <c r="C194" s="70"/>
      <c r="D194" s="70"/>
      <c r="E194" s="95"/>
      <c r="F194" s="96"/>
      <c r="G194" s="24"/>
    </row>
    <row r="195" spans="1:7" ht="30" customHeight="1">
      <c r="A195" s="4" t="s">
        <v>113</v>
      </c>
      <c r="B195" s="53" t="s">
        <v>358</v>
      </c>
      <c r="C195" s="70" t="s">
        <v>336</v>
      </c>
      <c r="D195" s="70">
        <v>200</v>
      </c>
      <c r="E195" s="95"/>
      <c r="F195" s="96"/>
      <c r="G195" s="24">
        <f>E195*D195</f>
        <v>0</v>
      </c>
    </row>
    <row r="196" spans="1:7" ht="30" customHeight="1">
      <c r="A196" s="4" t="s">
        <v>115</v>
      </c>
      <c r="B196" s="53" t="s">
        <v>359</v>
      </c>
      <c r="C196" s="70" t="s">
        <v>336</v>
      </c>
      <c r="D196" s="70">
        <v>300</v>
      </c>
      <c r="E196" s="95"/>
      <c r="F196" s="96"/>
      <c r="G196" s="24">
        <f>E196*D196</f>
        <v>0</v>
      </c>
    </row>
    <row r="197" spans="1:7" ht="14.25">
      <c r="A197" s="4"/>
      <c r="B197" s="53"/>
      <c r="C197" s="70"/>
      <c r="D197" s="70"/>
      <c r="E197" s="95"/>
      <c r="F197" s="96"/>
      <c r="G197" s="24"/>
    </row>
    <row r="198" spans="1:7" ht="14.25">
      <c r="A198" s="4">
        <f>A194+1</f>
        <v>52</v>
      </c>
      <c r="B198" s="53" t="s">
        <v>44</v>
      </c>
      <c r="C198" s="70" t="s">
        <v>120</v>
      </c>
      <c r="D198" s="70">
        <v>600</v>
      </c>
      <c r="E198" s="95"/>
      <c r="F198" s="96"/>
      <c r="G198" s="24">
        <f>E198*D198</f>
        <v>0</v>
      </c>
    </row>
    <row r="199" spans="1:7" ht="14.25">
      <c r="A199" s="4"/>
      <c r="B199" s="53"/>
      <c r="C199" s="70"/>
      <c r="D199" s="70"/>
      <c r="E199" s="95"/>
      <c r="F199" s="96"/>
      <c r="G199" s="24"/>
    </row>
    <row r="200" spans="1:7" ht="25.5">
      <c r="A200" s="4">
        <f>A198+1</f>
        <v>53</v>
      </c>
      <c r="B200" s="53" t="s">
        <v>360</v>
      </c>
      <c r="C200" s="70" t="s">
        <v>120</v>
      </c>
      <c r="D200" s="70">
        <v>67</v>
      </c>
      <c r="E200" s="95"/>
      <c r="F200" s="96"/>
      <c r="G200" s="24">
        <f>D200*E200</f>
        <v>0</v>
      </c>
    </row>
    <row r="201" spans="1:7" ht="14.25">
      <c r="A201" s="4"/>
      <c r="B201" s="53"/>
      <c r="C201" s="70"/>
      <c r="D201" s="70"/>
      <c r="E201" s="95"/>
      <c r="F201" s="96"/>
      <c r="G201" s="24"/>
    </row>
    <row r="202" spans="1:7" ht="30" customHeight="1">
      <c r="A202" s="4">
        <f>A200+1</f>
        <v>54</v>
      </c>
      <c r="B202" s="53" t="s">
        <v>361</v>
      </c>
      <c r="C202" s="70"/>
      <c r="D202" s="70"/>
      <c r="E202" s="95"/>
      <c r="F202" s="96"/>
      <c r="G202" s="24"/>
    </row>
    <row r="203" spans="1:7" ht="30" customHeight="1">
      <c r="A203" s="4" t="s">
        <v>113</v>
      </c>
      <c r="B203" s="53" t="s">
        <v>362</v>
      </c>
      <c r="C203" s="70" t="s">
        <v>268</v>
      </c>
      <c r="D203" s="70">
        <v>10</v>
      </c>
      <c r="E203" s="95"/>
      <c r="F203" s="96"/>
      <c r="G203" s="24">
        <f>+D203*E203</f>
        <v>0</v>
      </c>
    </row>
    <row r="204" spans="1:7" ht="30" customHeight="1">
      <c r="A204" s="4" t="s">
        <v>115</v>
      </c>
      <c r="B204" s="53" t="s">
        <v>363</v>
      </c>
      <c r="C204" s="70" t="s">
        <v>268</v>
      </c>
      <c r="D204" s="70">
        <v>10</v>
      </c>
      <c r="E204" s="95"/>
      <c r="F204" s="96"/>
      <c r="G204" s="24">
        <f>+D204*E204</f>
        <v>0</v>
      </c>
    </row>
    <row r="205" spans="1:7" ht="14.25">
      <c r="A205" s="4"/>
      <c r="B205" s="53"/>
      <c r="C205" s="70"/>
      <c r="D205" s="70"/>
      <c r="E205" s="95"/>
      <c r="F205" s="96"/>
      <c r="G205" s="24"/>
    </row>
    <row r="206" spans="1:7" ht="30" customHeight="1">
      <c r="A206" s="4">
        <f>A202+1</f>
        <v>55</v>
      </c>
      <c r="B206" s="53" t="s">
        <v>364</v>
      </c>
      <c r="C206" s="70"/>
      <c r="D206" s="70"/>
      <c r="E206" s="95"/>
      <c r="F206" s="96"/>
      <c r="G206" s="24"/>
    </row>
    <row r="207" spans="1:7" ht="30" customHeight="1">
      <c r="A207" s="4" t="s">
        <v>113</v>
      </c>
      <c r="B207" s="53" t="s">
        <v>365</v>
      </c>
      <c r="C207" s="70" t="s">
        <v>120</v>
      </c>
      <c r="D207" s="70">
        <v>4</v>
      </c>
      <c r="E207" s="95"/>
      <c r="F207" s="96"/>
      <c r="G207" s="24">
        <f>+D207*E207</f>
        <v>0</v>
      </c>
    </row>
    <row r="208" spans="1:7" ht="30" customHeight="1">
      <c r="A208" s="4" t="s">
        <v>115</v>
      </c>
      <c r="B208" s="53" t="s">
        <v>366</v>
      </c>
      <c r="C208" s="70" t="s">
        <v>120</v>
      </c>
      <c r="D208" s="70">
        <v>4</v>
      </c>
      <c r="E208" s="95"/>
      <c r="F208" s="96"/>
      <c r="G208" s="24">
        <f>+D208*E208</f>
        <v>0</v>
      </c>
    </row>
    <row r="209" spans="1:7" ht="14.25">
      <c r="A209" s="4"/>
      <c r="B209" s="53"/>
      <c r="C209" s="70"/>
      <c r="D209" s="70"/>
      <c r="E209" s="95"/>
      <c r="F209" s="96"/>
      <c r="G209" s="24"/>
    </row>
    <row r="210" spans="1:7" ht="30" customHeight="1">
      <c r="A210" s="4">
        <f>A206+1</f>
        <v>56</v>
      </c>
      <c r="B210" s="53" t="s">
        <v>367</v>
      </c>
      <c r="C210" s="70"/>
      <c r="D210" s="70"/>
      <c r="E210" s="95"/>
      <c r="F210" s="96"/>
      <c r="G210" s="24"/>
    </row>
    <row r="211" spans="1:7" ht="30" customHeight="1">
      <c r="A211" s="4" t="s">
        <v>113</v>
      </c>
      <c r="B211" s="53" t="s">
        <v>368</v>
      </c>
      <c r="C211" s="70" t="s">
        <v>120</v>
      </c>
      <c r="D211" s="70">
        <v>10</v>
      </c>
      <c r="E211" s="95"/>
      <c r="F211" s="96"/>
      <c r="G211" s="24">
        <f>+D211*E211</f>
        <v>0</v>
      </c>
    </row>
    <row r="212" spans="1:7" ht="30" customHeight="1">
      <c r="A212" s="4" t="s">
        <v>115</v>
      </c>
      <c r="B212" s="53" t="s">
        <v>369</v>
      </c>
      <c r="C212" s="70" t="s">
        <v>120</v>
      </c>
      <c r="D212" s="70">
        <v>10</v>
      </c>
      <c r="E212" s="95"/>
      <c r="F212" s="96"/>
      <c r="G212" s="24">
        <f>+D212*E212</f>
        <v>0</v>
      </c>
    </row>
    <row r="213" spans="1:7" ht="30" customHeight="1">
      <c r="A213" s="4" t="s">
        <v>79</v>
      </c>
      <c r="B213" s="53" t="s">
        <v>370</v>
      </c>
      <c r="C213" s="70" t="s">
        <v>120</v>
      </c>
      <c r="D213" s="70">
        <v>10</v>
      </c>
      <c r="E213" s="95"/>
      <c r="F213" s="96"/>
      <c r="G213" s="24">
        <f>+D213*E213</f>
        <v>0</v>
      </c>
    </row>
    <row r="214" spans="1:7" ht="14.25">
      <c r="A214" s="4"/>
      <c r="B214" s="53"/>
      <c r="C214" s="70"/>
      <c r="D214" s="70"/>
      <c r="E214" s="95"/>
      <c r="F214" s="96"/>
      <c r="G214" s="24"/>
    </row>
    <row r="215" spans="1:7" ht="30" customHeight="1">
      <c r="A215" s="4">
        <f>A210+1</f>
        <v>57</v>
      </c>
      <c r="B215" s="53" t="s">
        <v>330</v>
      </c>
      <c r="C215" s="70"/>
      <c r="D215" s="70"/>
      <c r="E215" s="95"/>
      <c r="F215" s="96"/>
      <c r="G215" s="24"/>
    </row>
    <row r="216" spans="1:7" ht="30" customHeight="1">
      <c r="A216" s="4"/>
      <c r="B216" s="53" t="s">
        <v>371</v>
      </c>
      <c r="C216" s="70" t="s">
        <v>120</v>
      </c>
      <c r="D216" s="70">
        <v>2</v>
      </c>
      <c r="E216" s="95"/>
      <c r="F216" s="96"/>
      <c r="G216" s="24">
        <f>+D216*E216</f>
        <v>0</v>
      </c>
    </row>
    <row r="217" spans="1:7" ht="14.25">
      <c r="A217" s="4"/>
      <c r="B217" s="53"/>
      <c r="C217" s="70"/>
      <c r="D217" s="70"/>
      <c r="E217" s="95"/>
      <c r="F217" s="96"/>
      <c r="G217" s="24"/>
    </row>
    <row r="218" spans="1:7" ht="30" customHeight="1">
      <c r="A218" s="4">
        <f>A215+1</f>
        <v>58</v>
      </c>
      <c r="B218" s="53" t="s">
        <v>372</v>
      </c>
      <c r="C218" s="70"/>
      <c r="D218" s="70"/>
      <c r="E218" s="95"/>
      <c r="F218" s="96"/>
      <c r="G218" s="24"/>
    </row>
    <row r="219" spans="1:7" ht="30" customHeight="1">
      <c r="A219" s="4" t="s">
        <v>113</v>
      </c>
      <c r="B219" s="53" t="s">
        <v>320</v>
      </c>
      <c r="C219" s="70" t="s">
        <v>120</v>
      </c>
      <c r="D219" s="70">
        <v>2</v>
      </c>
      <c r="E219" s="95"/>
      <c r="F219" s="96"/>
      <c r="G219" s="24">
        <f>D219*E219</f>
        <v>0</v>
      </c>
    </row>
    <row r="220" spans="1:7" ht="30" customHeight="1">
      <c r="A220" s="4" t="s">
        <v>115</v>
      </c>
      <c r="B220" s="53" t="s">
        <v>373</v>
      </c>
      <c r="C220" s="70" t="s">
        <v>120</v>
      </c>
      <c r="D220" s="70">
        <v>2</v>
      </c>
      <c r="E220" s="95"/>
      <c r="F220" s="96"/>
      <c r="G220" s="24">
        <f>D220*E220</f>
        <v>0</v>
      </c>
    </row>
    <row r="221" spans="1:7" ht="30" customHeight="1">
      <c r="A221" s="4" t="s">
        <v>79</v>
      </c>
      <c r="B221" s="53" t="s">
        <v>374</v>
      </c>
      <c r="C221" s="70" t="s">
        <v>120</v>
      </c>
      <c r="D221" s="70">
        <v>2</v>
      </c>
      <c r="E221" s="95"/>
      <c r="F221" s="96"/>
      <c r="G221" s="24">
        <f>D221*E221</f>
        <v>0</v>
      </c>
    </row>
    <row r="222" spans="1:7" ht="14.25">
      <c r="A222" s="4"/>
      <c r="B222" s="53"/>
      <c r="C222" s="70"/>
      <c r="D222" s="70"/>
      <c r="E222" s="95"/>
      <c r="F222" s="96"/>
      <c r="G222" s="24"/>
    </row>
    <row r="223" spans="1:7" ht="30" customHeight="1">
      <c r="A223" s="4">
        <f>A218+1</f>
        <v>59</v>
      </c>
      <c r="B223" s="53" t="s">
        <v>375</v>
      </c>
      <c r="C223" s="70"/>
      <c r="D223" s="70"/>
      <c r="E223" s="95"/>
      <c r="F223" s="96"/>
      <c r="G223" s="24"/>
    </row>
    <row r="224" spans="1:7" ht="30" customHeight="1">
      <c r="A224" s="4" t="s">
        <v>113</v>
      </c>
      <c r="B224" s="53" t="s">
        <v>376</v>
      </c>
      <c r="C224" s="70" t="s">
        <v>120</v>
      </c>
      <c r="D224" s="70">
        <v>2</v>
      </c>
      <c r="E224" s="95"/>
      <c r="F224" s="96"/>
      <c r="G224" s="24">
        <f>D224*E224</f>
        <v>0</v>
      </c>
    </row>
    <row r="225" spans="1:7" ht="30" customHeight="1">
      <c r="A225" s="4" t="s">
        <v>115</v>
      </c>
      <c r="B225" s="53" t="s">
        <v>377</v>
      </c>
      <c r="C225" s="70" t="s">
        <v>120</v>
      </c>
      <c r="D225" s="70">
        <v>8</v>
      </c>
      <c r="E225" s="95"/>
      <c r="F225" s="96"/>
      <c r="G225" s="24">
        <f>D225*E225</f>
        <v>0</v>
      </c>
    </row>
    <row r="226" spans="1:7" ht="30" customHeight="1">
      <c r="A226" s="4" t="s">
        <v>79</v>
      </c>
      <c r="B226" s="53" t="s">
        <v>378</v>
      </c>
      <c r="C226" s="70" t="s">
        <v>120</v>
      </c>
      <c r="D226" s="70">
        <v>8</v>
      </c>
      <c r="E226" s="95"/>
      <c r="F226" s="96"/>
      <c r="G226" s="24">
        <f>D226*E226</f>
        <v>0</v>
      </c>
    </row>
    <row r="227" spans="1:7" ht="30" customHeight="1">
      <c r="A227" s="4" t="s">
        <v>80</v>
      </c>
      <c r="B227" s="53" t="s">
        <v>368</v>
      </c>
      <c r="C227" s="70" t="s">
        <v>120</v>
      </c>
      <c r="D227" s="70">
        <v>4</v>
      </c>
      <c r="E227" s="95"/>
      <c r="F227" s="96"/>
      <c r="G227" s="24">
        <f>D227*E227</f>
        <v>0</v>
      </c>
    </row>
    <row r="228" spans="1:7" ht="30" customHeight="1">
      <c r="A228" s="4">
        <f>A223+1</f>
        <v>60</v>
      </c>
      <c r="B228" s="53" t="s">
        <v>379</v>
      </c>
      <c r="C228" s="70"/>
      <c r="D228" s="70"/>
      <c r="E228" s="95"/>
      <c r="F228" s="96"/>
      <c r="G228" s="24"/>
    </row>
    <row r="229" spans="1:7" ht="30" customHeight="1">
      <c r="A229" s="4" t="s">
        <v>113</v>
      </c>
      <c r="B229" s="53" t="s">
        <v>376</v>
      </c>
      <c r="C229" s="70" t="s">
        <v>120</v>
      </c>
      <c r="D229" s="70">
        <v>2</v>
      </c>
      <c r="E229" s="95"/>
      <c r="F229" s="96"/>
      <c r="G229" s="24">
        <f>D229*E229</f>
        <v>0</v>
      </c>
    </row>
    <row r="230" spans="1:7" ht="30" customHeight="1">
      <c r="A230" s="4" t="s">
        <v>115</v>
      </c>
      <c r="B230" s="53" t="s">
        <v>377</v>
      </c>
      <c r="C230" s="70" t="s">
        <v>120</v>
      </c>
      <c r="D230" s="70">
        <v>6</v>
      </c>
      <c r="E230" s="95"/>
      <c r="F230" s="96"/>
      <c r="G230" s="24">
        <f>D230*E230</f>
        <v>0</v>
      </c>
    </row>
    <row r="231" spans="1:7" ht="30" customHeight="1">
      <c r="A231" s="4" t="s">
        <v>79</v>
      </c>
      <c r="B231" s="53" t="s">
        <v>378</v>
      </c>
      <c r="C231" s="70" t="s">
        <v>120</v>
      </c>
      <c r="D231" s="70">
        <v>3</v>
      </c>
      <c r="E231" s="95"/>
      <c r="F231" s="96"/>
      <c r="G231" s="24">
        <f>D231*E231</f>
        <v>0</v>
      </c>
    </row>
    <row r="232" spans="1:7" ht="30" customHeight="1">
      <c r="A232" s="4" t="s">
        <v>80</v>
      </c>
      <c r="B232" s="53" t="s">
        <v>373</v>
      </c>
      <c r="C232" s="70" t="s">
        <v>120</v>
      </c>
      <c r="D232" s="70">
        <v>3</v>
      </c>
      <c r="E232" s="95"/>
      <c r="F232" s="96"/>
      <c r="G232" s="24">
        <f>D232*E232</f>
        <v>0</v>
      </c>
    </row>
    <row r="233" spans="1:7" ht="14.25">
      <c r="A233" s="4"/>
      <c r="B233" s="53"/>
      <c r="C233" s="70"/>
      <c r="D233" s="70"/>
      <c r="E233" s="95"/>
      <c r="F233" s="96"/>
      <c r="G233" s="24"/>
    </row>
    <row r="234" spans="1:7" ht="30" customHeight="1">
      <c r="A234" s="4">
        <f>A228+1</f>
        <v>61</v>
      </c>
      <c r="B234" s="53" t="s">
        <v>380</v>
      </c>
      <c r="C234" s="70"/>
      <c r="D234" s="70"/>
      <c r="E234" s="95"/>
      <c r="F234" s="96"/>
      <c r="G234" s="24"/>
    </row>
    <row r="235" spans="1:7" ht="30" customHeight="1">
      <c r="A235" s="4" t="s">
        <v>113</v>
      </c>
      <c r="B235" s="53" t="s">
        <v>381</v>
      </c>
      <c r="C235" s="70" t="s">
        <v>120</v>
      </c>
      <c r="D235" s="70">
        <v>1</v>
      </c>
      <c r="E235" s="95"/>
      <c r="F235" s="96"/>
      <c r="G235" s="24">
        <f>D235*E235</f>
        <v>0</v>
      </c>
    </row>
    <row r="236" spans="1:7" ht="30" customHeight="1">
      <c r="A236" s="4" t="s">
        <v>115</v>
      </c>
      <c r="B236" s="53" t="s">
        <v>382</v>
      </c>
      <c r="C236" s="70" t="s">
        <v>120</v>
      </c>
      <c r="D236" s="70">
        <v>1</v>
      </c>
      <c r="E236" s="95"/>
      <c r="F236" s="96"/>
      <c r="G236" s="24">
        <f>D236*E236</f>
        <v>0</v>
      </c>
    </row>
    <row r="237" spans="1:7" ht="14.25">
      <c r="A237" s="4"/>
      <c r="B237" s="53"/>
      <c r="C237" s="70"/>
      <c r="D237" s="70"/>
      <c r="E237" s="95"/>
      <c r="F237" s="96"/>
      <c r="G237" s="24"/>
    </row>
    <row r="238" spans="1:7" ht="30" customHeight="1">
      <c r="A238" s="4">
        <f>A234+1</f>
        <v>62</v>
      </c>
      <c r="B238" s="53" t="s">
        <v>383</v>
      </c>
      <c r="C238" s="70"/>
      <c r="D238" s="70"/>
      <c r="E238" s="95"/>
      <c r="F238" s="96"/>
      <c r="G238" s="24"/>
    </row>
    <row r="239" spans="1:7" ht="30" customHeight="1">
      <c r="A239" s="4" t="s">
        <v>113</v>
      </c>
      <c r="B239" s="53" t="s">
        <v>384</v>
      </c>
      <c r="C239" s="70" t="s">
        <v>120</v>
      </c>
      <c r="D239" s="70">
        <v>8</v>
      </c>
      <c r="E239" s="95"/>
      <c r="F239" s="96"/>
      <c r="G239" s="24">
        <f>D239*E239</f>
        <v>0</v>
      </c>
    </row>
    <row r="240" spans="1:7" ht="30" customHeight="1">
      <c r="A240" s="4" t="s">
        <v>115</v>
      </c>
      <c r="B240" s="53" t="s">
        <v>385</v>
      </c>
      <c r="C240" s="70" t="s">
        <v>120</v>
      </c>
      <c r="D240" s="70">
        <v>4</v>
      </c>
      <c r="E240" s="95"/>
      <c r="F240" s="96"/>
      <c r="G240" s="24">
        <f>D240*E240</f>
        <v>0</v>
      </c>
    </row>
    <row r="241" spans="1:7" ht="30" customHeight="1">
      <c r="A241" s="4" t="s">
        <v>79</v>
      </c>
      <c r="B241" s="53" t="s">
        <v>386</v>
      </c>
      <c r="C241" s="70" t="s">
        <v>120</v>
      </c>
      <c r="D241" s="70">
        <v>4</v>
      </c>
      <c r="E241" s="95"/>
      <c r="F241" s="96"/>
      <c r="G241" s="24">
        <f>D241*E241</f>
        <v>0</v>
      </c>
    </row>
    <row r="242" spans="1:7" ht="30" customHeight="1">
      <c r="A242" s="4" t="s">
        <v>80</v>
      </c>
      <c r="B242" s="53" t="s">
        <v>387</v>
      </c>
      <c r="C242" s="70" t="s">
        <v>120</v>
      </c>
      <c r="D242" s="70">
        <v>20</v>
      </c>
      <c r="E242" s="95"/>
      <c r="F242" s="96"/>
      <c r="G242" s="24">
        <f>D242*E242</f>
        <v>0</v>
      </c>
    </row>
    <row r="243" spans="1:7" ht="14.25">
      <c r="A243" s="4"/>
      <c r="B243" s="53"/>
      <c r="C243" s="70"/>
      <c r="D243" s="70"/>
      <c r="E243" s="95"/>
      <c r="F243" s="96"/>
      <c r="G243" s="24"/>
    </row>
    <row r="244" spans="1:7" ht="63.75">
      <c r="A244" s="4">
        <f>A238+1</f>
        <v>63</v>
      </c>
      <c r="B244" s="53" t="s">
        <v>388</v>
      </c>
      <c r="C244" s="70" t="s">
        <v>120</v>
      </c>
      <c r="D244" s="70">
        <v>6</v>
      </c>
      <c r="E244" s="95"/>
      <c r="F244" s="96"/>
      <c r="G244" s="24">
        <f>D244*E244</f>
        <v>0</v>
      </c>
    </row>
    <row r="245" spans="1:7" ht="14.25">
      <c r="A245" s="4"/>
      <c r="B245" s="53"/>
      <c r="C245" s="70"/>
      <c r="D245" s="70"/>
      <c r="E245" s="95"/>
      <c r="F245" s="96"/>
      <c r="G245" s="24"/>
    </row>
    <row r="246" spans="1:7" ht="38.25">
      <c r="A246" s="4">
        <f>A244+1</f>
        <v>64</v>
      </c>
      <c r="B246" s="53" t="s">
        <v>389</v>
      </c>
      <c r="C246" s="70"/>
      <c r="D246" s="70"/>
      <c r="E246" s="95"/>
      <c r="F246" s="96"/>
      <c r="G246" s="24"/>
    </row>
    <row r="247" spans="1:7" ht="30" customHeight="1">
      <c r="A247" s="4"/>
      <c r="B247" s="53" t="s">
        <v>390</v>
      </c>
      <c r="C247" s="70"/>
      <c r="D247" s="70"/>
      <c r="E247" s="95"/>
      <c r="F247" s="96"/>
      <c r="G247" s="24"/>
    </row>
    <row r="248" spans="1:7" ht="30" customHeight="1">
      <c r="A248" s="4" t="s">
        <v>113</v>
      </c>
      <c r="B248" s="53" t="s">
        <v>391</v>
      </c>
      <c r="C248" s="70" t="s">
        <v>120</v>
      </c>
      <c r="D248" s="70">
        <v>10</v>
      </c>
      <c r="E248" s="95"/>
      <c r="F248" s="96"/>
      <c r="G248" s="24">
        <f>D248*E248</f>
        <v>0</v>
      </c>
    </row>
    <row r="249" spans="1:7" ht="30" customHeight="1">
      <c r="A249" s="4" t="s">
        <v>115</v>
      </c>
      <c r="B249" s="53" t="s">
        <v>392</v>
      </c>
      <c r="C249" s="70" t="s">
        <v>120</v>
      </c>
      <c r="D249" s="70">
        <v>5</v>
      </c>
      <c r="E249" s="95"/>
      <c r="F249" s="96"/>
      <c r="G249" s="24">
        <f>D249*E249</f>
        <v>0</v>
      </c>
    </row>
    <row r="250" spans="1:7" ht="14.25">
      <c r="A250" s="4"/>
      <c r="B250" s="53"/>
      <c r="C250" s="70"/>
      <c r="D250" s="70"/>
      <c r="E250" s="95"/>
      <c r="F250" s="96"/>
      <c r="G250" s="24"/>
    </row>
    <row r="251" spans="1:7" ht="51">
      <c r="A251" s="4">
        <f>A246+1</f>
        <v>65</v>
      </c>
      <c r="B251" s="53" t="s">
        <v>393</v>
      </c>
      <c r="C251" s="70"/>
      <c r="D251" s="70"/>
      <c r="E251" s="95"/>
      <c r="F251" s="96"/>
      <c r="G251" s="24"/>
    </row>
    <row r="252" spans="1:7" ht="30" customHeight="1">
      <c r="A252" s="4" t="s">
        <v>113</v>
      </c>
      <c r="B252" s="53" t="s">
        <v>394</v>
      </c>
      <c r="C252" s="70" t="s">
        <v>120</v>
      </c>
      <c r="D252" s="70">
        <v>30</v>
      </c>
      <c r="E252" s="95"/>
      <c r="F252" s="96"/>
      <c r="G252" s="24">
        <f>D252*E252</f>
        <v>0</v>
      </c>
    </row>
    <row r="253" spans="1:7" ht="30" customHeight="1">
      <c r="A253" s="4" t="s">
        <v>115</v>
      </c>
      <c r="B253" s="53" t="s">
        <v>395</v>
      </c>
      <c r="C253" s="70" t="s">
        <v>120</v>
      </c>
      <c r="D253" s="70">
        <v>15</v>
      </c>
      <c r="E253" s="95"/>
      <c r="F253" s="96"/>
      <c r="G253" s="24">
        <f>D253*E253</f>
        <v>0</v>
      </c>
    </row>
    <row r="254" spans="1:7" ht="14.25">
      <c r="A254" s="4"/>
      <c r="B254" s="53"/>
      <c r="C254" s="70"/>
      <c r="D254" s="70"/>
      <c r="E254" s="95"/>
      <c r="F254" s="96"/>
      <c r="G254" s="24"/>
    </row>
    <row r="255" spans="1:7" ht="54" customHeight="1">
      <c r="A255" s="4">
        <f>A251+1</f>
        <v>66</v>
      </c>
      <c r="B255" s="53" t="s">
        <v>862</v>
      </c>
      <c r="C255" s="70"/>
      <c r="D255" s="70"/>
      <c r="E255" s="95"/>
      <c r="F255" s="96"/>
      <c r="G255" s="24"/>
    </row>
    <row r="256" spans="1:7" ht="30" customHeight="1">
      <c r="A256" s="4" t="s">
        <v>113</v>
      </c>
      <c r="B256" s="53" t="s">
        <v>396</v>
      </c>
      <c r="C256" s="70" t="s">
        <v>50</v>
      </c>
      <c r="D256" s="70">
        <v>50</v>
      </c>
      <c r="E256" s="95"/>
      <c r="F256" s="96"/>
      <c r="G256" s="24">
        <f>D256*E256</f>
        <v>0</v>
      </c>
    </row>
    <row r="257" spans="1:7" ht="30" customHeight="1">
      <c r="A257" s="4" t="s">
        <v>115</v>
      </c>
      <c r="B257" s="53" t="s">
        <v>397</v>
      </c>
      <c r="C257" s="70" t="s">
        <v>50</v>
      </c>
      <c r="D257" s="70">
        <v>50</v>
      </c>
      <c r="E257" s="95"/>
      <c r="F257" s="96"/>
      <c r="G257" s="24">
        <f>D257*E257</f>
        <v>0</v>
      </c>
    </row>
    <row r="258" spans="1:7" ht="30" customHeight="1">
      <c r="A258" s="4" t="s">
        <v>79</v>
      </c>
      <c r="B258" s="53" t="s">
        <v>398</v>
      </c>
      <c r="C258" s="70" t="s">
        <v>50</v>
      </c>
      <c r="D258" s="70">
        <v>50</v>
      </c>
      <c r="E258" s="95"/>
      <c r="F258" s="96"/>
      <c r="G258" s="24">
        <f>D258*E258</f>
        <v>0</v>
      </c>
    </row>
    <row r="259" spans="1:7" ht="14.25">
      <c r="A259" s="4"/>
      <c r="B259" s="53"/>
      <c r="C259" s="70"/>
      <c r="D259" s="70"/>
      <c r="E259" s="95"/>
      <c r="F259" s="96"/>
      <c r="G259" s="24"/>
    </row>
    <row r="260" spans="1:7" ht="30" customHeight="1">
      <c r="A260" s="4">
        <f>A255+1</f>
        <v>67</v>
      </c>
      <c r="B260" s="53" t="s">
        <v>399</v>
      </c>
      <c r="C260" s="70"/>
      <c r="D260" s="70"/>
      <c r="E260" s="95"/>
      <c r="F260" s="96"/>
      <c r="G260" s="24"/>
    </row>
    <row r="261" spans="1:7" ht="30" customHeight="1">
      <c r="A261" s="4" t="s">
        <v>113</v>
      </c>
      <c r="B261" s="53" t="s">
        <v>400</v>
      </c>
      <c r="C261" s="70" t="s">
        <v>120</v>
      </c>
      <c r="D261" s="70">
        <v>10</v>
      </c>
      <c r="E261" s="95"/>
      <c r="F261" s="96"/>
      <c r="G261" s="24">
        <f>D261*E261</f>
        <v>0</v>
      </c>
    </row>
    <row r="262" spans="1:7" ht="30" customHeight="1">
      <c r="A262" s="4" t="s">
        <v>115</v>
      </c>
      <c r="B262" s="53" t="s">
        <v>401</v>
      </c>
      <c r="C262" s="70" t="s">
        <v>120</v>
      </c>
      <c r="D262" s="70">
        <v>10</v>
      </c>
      <c r="E262" s="95"/>
      <c r="F262" s="96"/>
      <c r="G262" s="24">
        <f>D262*E262</f>
        <v>0</v>
      </c>
    </row>
    <row r="263" spans="1:7" ht="30" customHeight="1">
      <c r="A263" s="4" t="s">
        <v>79</v>
      </c>
      <c r="B263" s="53" t="s">
        <v>402</v>
      </c>
      <c r="C263" s="70" t="s">
        <v>120</v>
      </c>
      <c r="D263" s="70">
        <v>10</v>
      </c>
      <c r="E263" s="95"/>
      <c r="F263" s="96"/>
      <c r="G263" s="24">
        <f>D263*E263</f>
        <v>0</v>
      </c>
    </row>
    <row r="264" spans="1:7" ht="14.25">
      <c r="A264" s="4"/>
      <c r="B264" s="53"/>
      <c r="C264" s="70"/>
      <c r="D264" s="70"/>
      <c r="E264" s="95"/>
      <c r="F264" s="96"/>
      <c r="G264" s="24"/>
    </row>
    <row r="265" spans="1:7" ht="38.25">
      <c r="A265" s="4">
        <f>A260+1</f>
        <v>68</v>
      </c>
      <c r="B265" s="53" t="s">
        <v>403</v>
      </c>
      <c r="C265" s="70" t="s">
        <v>94</v>
      </c>
      <c r="D265" s="70">
        <v>1</v>
      </c>
      <c r="E265" s="95"/>
      <c r="F265" s="96"/>
      <c r="G265" s="24">
        <f>E265*D265</f>
        <v>0</v>
      </c>
    </row>
    <row r="266" spans="1:7" ht="30" customHeight="1">
      <c r="A266" s="4"/>
      <c r="B266" s="53" t="s">
        <v>404</v>
      </c>
      <c r="C266" s="70"/>
      <c r="D266" s="70"/>
      <c r="E266" s="95"/>
      <c r="F266" s="96"/>
      <c r="G266" s="24"/>
    </row>
    <row r="267" spans="1:7" ht="30" customHeight="1">
      <c r="A267" s="4"/>
      <c r="B267" s="53" t="s">
        <v>405</v>
      </c>
      <c r="C267" s="70"/>
      <c r="D267" s="70"/>
      <c r="E267" s="95"/>
      <c r="F267" s="96"/>
      <c r="G267" s="24"/>
    </row>
    <row r="268" spans="1:7" ht="30" customHeight="1">
      <c r="A268" s="4"/>
      <c r="B268" s="53" t="s">
        <v>406</v>
      </c>
      <c r="C268" s="70"/>
      <c r="D268" s="70"/>
      <c r="E268" s="95"/>
      <c r="F268" s="96"/>
      <c r="G268" s="24"/>
    </row>
    <row r="269" spans="1:7" ht="30" customHeight="1">
      <c r="A269" s="4"/>
      <c r="B269" s="53" t="s">
        <v>407</v>
      </c>
      <c r="C269" s="70"/>
      <c r="D269" s="70"/>
      <c r="E269" s="95"/>
      <c r="F269" s="96"/>
      <c r="G269" s="24"/>
    </row>
    <row r="270" spans="1:7" ht="30" customHeight="1">
      <c r="A270" s="4"/>
      <c r="B270" s="53" t="s">
        <v>408</v>
      </c>
      <c r="C270" s="70"/>
      <c r="D270" s="70"/>
      <c r="E270" s="95"/>
      <c r="F270" s="96"/>
      <c r="G270" s="24"/>
    </row>
    <row r="271" spans="1:7" ht="30" customHeight="1">
      <c r="A271" s="4"/>
      <c r="B271" s="53" t="s">
        <v>409</v>
      </c>
      <c r="C271" s="70"/>
      <c r="D271" s="70"/>
      <c r="E271" s="95"/>
      <c r="F271" s="96"/>
      <c r="G271" s="24"/>
    </row>
    <row r="272" spans="1:7" ht="30" customHeight="1">
      <c r="A272" s="4"/>
      <c r="B272" s="53" t="s">
        <v>502</v>
      </c>
      <c r="C272" s="70"/>
      <c r="D272" s="70"/>
      <c r="E272" s="95"/>
      <c r="F272" s="96"/>
      <c r="G272" s="24"/>
    </row>
    <row r="273" spans="1:7" ht="30" customHeight="1">
      <c r="A273" s="4"/>
      <c r="B273" s="53" t="s">
        <v>16</v>
      </c>
      <c r="C273" s="70"/>
      <c r="D273" s="70"/>
      <c r="E273" s="95"/>
      <c r="F273" s="96"/>
      <c r="G273" s="24"/>
    </row>
    <row r="274" spans="1:7" ht="30" customHeight="1">
      <c r="A274" s="4"/>
      <c r="B274" s="53" t="s">
        <v>845</v>
      </c>
      <c r="C274" s="70"/>
      <c r="D274" s="70"/>
      <c r="E274" s="95"/>
      <c r="F274" s="96"/>
      <c r="G274" s="24"/>
    </row>
    <row r="275" spans="1:7" ht="14.25">
      <c r="A275" s="4"/>
      <c r="B275" s="53"/>
      <c r="C275" s="70"/>
      <c r="D275" s="70"/>
      <c r="E275" s="95"/>
      <c r="F275" s="96"/>
      <c r="G275" s="24"/>
    </row>
    <row r="276" spans="1:7" ht="76.5">
      <c r="A276" s="4">
        <f>A265+1</f>
        <v>69</v>
      </c>
      <c r="B276" s="53" t="s">
        <v>144</v>
      </c>
      <c r="C276" s="70"/>
      <c r="D276" s="70"/>
      <c r="E276" s="95"/>
      <c r="F276" s="96"/>
      <c r="G276" s="24"/>
    </row>
    <row r="277" spans="1:7" ht="30" customHeight="1">
      <c r="A277" s="4"/>
      <c r="B277" s="53" t="s">
        <v>145</v>
      </c>
      <c r="C277" s="70" t="s">
        <v>73</v>
      </c>
      <c r="D277" s="70">
        <v>1</v>
      </c>
      <c r="E277" s="95"/>
      <c r="F277" s="96"/>
      <c r="G277" s="24">
        <f>E277*D277</f>
        <v>0</v>
      </c>
    </row>
    <row r="278" spans="1:7" ht="14.25">
      <c r="A278" s="4"/>
      <c r="B278" s="53"/>
      <c r="C278" s="70"/>
      <c r="D278" s="70"/>
      <c r="E278" s="95"/>
      <c r="F278" s="96"/>
      <c r="G278" s="24"/>
    </row>
    <row r="279" spans="1:7" ht="76.5">
      <c r="A279" s="4">
        <f>A276+1</f>
        <v>70</v>
      </c>
      <c r="B279" s="53" t="s">
        <v>144</v>
      </c>
      <c r="C279" s="70"/>
      <c r="D279" s="70"/>
      <c r="E279" s="95"/>
      <c r="F279" s="96"/>
      <c r="G279" s="24"/>
    </row>
    <row r="280" spans="1:7" ht="30" customHeight="1">
      <c r="A280" s="4"/>
      <c r="B280" s="53" t="s">
        <v>146</v>
      </c>
      <c r="C280" s="70" t="s">
        <v>73</v>
      </c>
      <c r="D280" s="70">
        <v>1</v>
      </c>
      <c r="E280" s="95"/>
      <c r="F280" s="96"/>
      <c r="G280" s="24">
        <f>E280*D280</f>
        <v>0</v>
      </c>
    </row>
    <row r="281" spans="1:7" ht="14.25">
      <c r="A281" s="4"/>
      <c r="B281" s="53"/>
      <c r="C281" s="70"/>
      <c r="D281" s="70"/>
      <c r="E281" s="95"/>
      <c r="F281" s="96"/>
      <c r="G281" s="24"/>
    </row>
    <row r="282" spans="1:7" ht="76.5">
      <c r="A282" s="4">
        <f>A279+1</f>
        <v>71</v>
      </c>
      <c r="B282" s="53" t="s">
        <v>147</v>
      </c>
      <c r="C282" s="70"/>
      <c r="D282" s="70"/>
      <c r="E282" s="95"/>
      <c r="F282" s="96"/>
      <c r="G282" s="24"/>
    </row>
    <row r="283" spans="1:7" ht="30" customHeight="1">
      <c r="A283" s="4"/>
      <c r="B283" s="53" t="s">
        <v>148</v>
      </c>
      <c r="C283" s="70" t="s">
        <v>121</v>
      </c>
      <c r="D283" s="70">
        <v>1</v>
      </c>
      <c r="E283" s="95"/>
      <c r="F283" s="96"/>
      <c r="G283" s="24">
        <f>E283*D283</f>
        <v>0</v>
      </c>
    </row>
    <row r="284" spans="1:7" ht="14.25">
      <c r="A284" s="4"/>
      <c r="B284" s="53"/>
      <c r="C284" s="70"/>
      <c r="D284" s="70"/>
      <c r="E284" s="95"/>
      <c r="F284" s="96"/>
      <c r="G284" s="24"/>
    </row>
    <row r="285" spans="1:7" ht="76.5">
      <c r="A285" s="4">
        <f>A282+1</f>
        <v>72</v>
      </c>
      <c r="B285" s="53" t="s">
        <v>147</v>
      </c>
      <c r="C285" s="70"/>
      <c r="D285" s="70"/>
      <c r="E285" s="95"/>
      <c r="F285" s="96"/>
      <c r="G285" s="24"/>
    </row>
    <row r="286" spans="1:7" ht="30" customHeight="1">
      <c r="A286" s="4"/>
      <c r="B286" s="53" t="s">
        <v>149</v>
      </c>
      <c r="C286" s="70" t="s">
        <v>121</v>
      </c>
      <c r="D286" s="70">
        <v>1</v>
      </c>
      <c r="E286" s="95"/>
      <c r="F286" s="96"/>
      <c r="G286" s="24">
        <f>E286*D286</f>
        <v>0</v>
      </c>
    </row>
    <row r="287" spans="1:7" ht="14.25">
      <c r="A287" s="4"/>
      <c r="B287" s="53"/>
      <c r="C287" s="70"/>
      <c r="D287" s="70"/>
      <c r="E287" s="95"/>
      <c r="F287" s="96"/>
      <c r="G287" s="24"/>
    </row>
    <row r="288" spans="1:7" ht="63.75">
      <c r="A288" s="4">
        <f>A285+1</f>
        <v>73</v>
      </c>
      <c r="B288" s="53" t="s">
        <v>150</v>
      </c>
      <c r="C288" s="70" t="s">
        <v>121</v>
      </c>
      <c r="D288" s="70">
        <v>1</v>
      </c>
      <c r="E288" s="95"/>
      <c r="F288" s="96"/>
      <c r="G288" s="24">
        <f>E288*D288</f>
        <v>0</v>
      </c>
    </row>
    <row r="289" spans="1:7" ht="14.25">
      <c r="A289" s="4"/>
      <c r="B289" s="53"/>
      <c r="C289" s="70"/>
      <c r="D289" s="70"/>
      <c r="E289" s="95"/>
      <c r="F289" s="96"/>
      <c r="G289" s="24"/>
    </row>
    <row r="290" spans="1:7" ht="51">
      <c r="A290" s="4">
        <f>A288+1</f>
        <v>74</v>
      </c>
      <c r="B290" s="53" t="s">
        <v>151</v>
      </c>
      <c r="C290" s="70"/>
      <c r="D290" s="70"/>
      <c r="E290" s="95"/>
      <c r="F290" s="96"/>
      <c r="G290" s="24"/>
    </row>
    <row r="291" spans="1:7" ht="30" customHeight="1">
      <c r="A291" s="4"/>
      <c r="B291" s="53" t="s">
        <v>152</v>
      </c>
      <c r="C291" s="70"/>
      <c r="D291" s="70"/>
      <c r="E291" s="95"/>
      <c r="F291" s="96"/>
      <c r="G291" s="24"/>
    </row>
    <row r="292" spans="1:7" ht="30" customHeight="1">
      <c r="A292" s="4"/>
      <c r="B292" s="53" t="s">
        <v>153</v>
      </c>
      <c r="C292" s="70"/>
      <c r="D292" s="70"/>
      <c r="E292" s="95"/>
      <c r="F292" s="96"/>
      <c r="G292" s="24"/>
    </row>
    <row r="293" spans="1:7" ht="30" customHeight="1">
      <c r="A293" s="4"/>
      <c r="B293" s="53" t="s">
        <v>154</v>
      </c>
      <c r="C293" s="70" t="s">
        <v>73</v>
      </c>
      <c r="D293" s="70">
        <v>1</v>
      </c>
      <c r="E293" s="95"/>
      <c r="F293" s="96"/>
      <c r="G293" s="24">
        <f>E293*D293</f>
        <v>0</v>
      </c>
    </row>
    <row r="294" spans="1:7" ht="14.25">
      <c r="A294" s="4"/>
      <c r="B294" s="53"/>
      <c r="C294" s="70"/>
      <c r="D294" s="70"/>
      <c r="E294" s="95"/>
      <c r="F294" s="96"/>
      <c r="G294" s="24"/>
    </row>
    <row r="295" spans="1:7" ht="114.75">
      <c r="A295" s="4">
        <f>A290+1</f>
        <v>75</v>
      </c>
      <c r="B295" s="53" t="s">
        <v>155</v>
      </c>
      <c r="C295" s="70"/>
      <c r="D295" s="70"/>
      <c r="E295" s="95"/>
      <c r="F295" s="96"/>
      <c r="G295" s="24"/>
    </row>
    <row r="296" spans="1:7" ht="30" customHeight="1">
      <c r="A296" s="4" t="s">
        <v>113</v>
      </c>
      <c r="B296" s="53" t="s">
        <v>156</v>
      </c>
      <c r="C296" s="70" t="s">
        <v>118</v>
      </c>
      <c r="D296" s="70">
        <v>6</v>
      </c>
      <c r="E296" s="95"/>
      <c r="F296" s="96"/>
      <c r="G296" s="24">
        <f>E296*D296</f>
        <v>0</v>
      </c>
    </row>
    <row r="297" spans="1:7" ht="14.25">
      <c r="A297" s="4"/>
      <c r="B297" s="53"/>
      <c r="C297" s="70"/>
      <c r="D297" s="70"/>
      <c r="E297" s="95"/>
      <c r="F297" s="96"/>
      <c r="G297" s="24"/>
    </row>
    <row r="298" spans="1:7" ht="102">
      <c r="A298" s="4">
        <f>A295+1</f>
        <v>76</v>
      </c>
      <c r="B298" s="53" t="s">
        <v>159</v>
      </c>
      <c r="C298" s="70"/>
      <c r="D298" s="70"/>
      <c r="E298" s="95"/>
      <c r="F298" s="96"/>
      <c r="G298" s="24"/>
    </row>
    <row r="299" spans="1:7" ht="30" customHeight="1">
      <c r="A299" s="4" t="s">
        <v>113</v>
      </c>
      <c r="B299" s="53" t="s">
        <v>156</v>
      </c>
      <c r="C299" s="70" t="s">
        <v>118</v>
      </c>
      <c r="D299" s="70">
        <v>6</v>
      </c>
      <c r="E299" s="95"/>
      <c r="F299" s="96"/>
      <c r="G299" s="24">
        <f>E299*D299</f>
        <v>0</v>
      </c>
    </row>
    <row r="300" spans="1:7" ht="30" customHeight="1">
      <c r="A300" s="4" t="s">
        <v>80</v>
      </c>
      <c r="B300" s="53" t="s">
        <v>161</v>
      </c>
      <c r="C300" s="70" t="s">
        <v>118</v>
      </c>
      <c r="D300" s="70">
        <v>12</v>
      </c>
      <c r="E300" s="95"/>
      <c r="F300" s="96"/>
      <c r="G300" s="24">
        <f>E300*D300</f>
        <v>0</v>
      </c>
    </row>
    <row r="301" spans="1:7" ht="30" customHeight="1">
      <c r="A301" s="4" t="s">
        <v>82</v>
      </c>
      <c r="B301" s="53" t="s">
        <v>162</v>
      </c>
      <c r="C301" s="70" t="s">
        <v>118</v>
      </c>
      <c r="D301" s="70">
        <v>10</v>
      </c>
      <c r="E301" s="95"/>
      <c r="F301" s="96"/>
      <c r="G301" s="24">
        <f>E301*D301</f>
        <v>0</v>
      </c>
    </row>
    <row r="302" spans="1:7" ht="14.25">
      <c r="A302" s="4"/>
      <c r="B302" s="53"/>
      <c r="C302" s="70"/>
      <c r="D302" s="70"/>
      <c r="E302" s="95"/>
      <c r="F302" s="96"/>
      <c r="G302" s="24"/>
    </row>
    <row r="303" spans="1:7" ht="38.25">
      <c r="A303" s="4">
        <f>A298+1</f>
        <v>77</v>
      </c>
      <c r="B303" s="53" t="s">
        <v>163</v>
      </c>
      <c r="C303" s="70"/>
      <c r="D303" s="70"/>
      <c r="E303" s="95"/>
      <c r="F303" s="96"/>
      <c r="G303" s="24"/>
    </row>
    <row r="304" spans="1:7" ht="30" customHeight="1">
      <c r="A304" s="4" t="s">
        <v>113</v>
      </c>
      <c r="B304" s="53" t="s">
        <v>164</v>
      </c>
      <c r="C304" s="70" t="s">
        <v>73</v>
      </c>
      <c r="D304" s="70">
        <v>1</v>
      </c>
      <c r="E304" s="95"/>
      <c r="F304" s="96"/>
      <c r="G304" s="24">
        <f>E304*D304</f>
        <v>0</v>
      </c>
    </row>
    <row r="305" spans="1:7" ht="30" customHeight="1">
      <c r="A305" s="4" t="s">
        <v>115</v>
      </c>
      <c r="B305" s="53" t="s">
        <v>157</v>
      </c>
      <c r="C305" s="70" t="s">
        <v>73</v>
      </c>
      <c r="D305" s="70">
        <v>2</v>
      </c>
      <c r="E305" s="95"/>
      <c r="F305" s="96"/>
      <c r="G305" s="24">
        <f>E305*D305</f>
        <v>0</v>
      </c>
    </row>
    <row r="306" spans="1:7" ht="30" customHeight="1">
      <c r="A306" s="4" t="s">
        <v>79</v>
      </c>
      <c r="B306" s="53" t="s">
        <v>165</v>
      </c>
      <c r="C306" s="70" t="s">
        <v>73</v>
      </c>
      <c r="D306" s="70">
        <v>3</v>
      </c>
      <c r="E306" s="95"/>
      <c r="F306" s="96"/>
      <c r="G306" s="24">
        <f>E306*D306</f>
        <v>0</v>
      </c>
    </row>
    <row r="307" spans="1:7" ht="30" customHeight="1">
      <c r="A307" s="4" t="s">
        <v>80</v>
      </c>
      <c r="B307" s="53" t="s">
        <v>166</v>
      </c>
      <c r="C307" s="70" t="s">
        <v>73</v>
      </c>
      <c r="D307" s="70">
        <v>2</v>
      </c>
      <c r="E307" s="95"/>
      <c r="F307" s="96"/>
      <c r="G307" s="24">
        <f>E307*D307</f>
        <v>0</v>
      </c>
    </row>
    <row r="308" spans="1:7" ht="14.25">
      <c r="A308" s="4"/>
      <c r="B308" s="53"/>
      <c r="C308" s="70"/>
      <c r="D308" s="70"/>
      <c r="E308" s="95"/>
      <c r="F308" s="96"/>
      <c r="G308" s="24"/>
    </row>
    <row r="309" spans="1:7" ht="51">
      <c r="A309" s="4">
        <f>A303+1</f>
        <v>78</v>
      </c>
      <c r="B309" s="53" t="s">
        <v>167</v>
      </c>
      <c r="C309" s="70"/>
      <c r="D309" s="70"/>
      <c r="E309" s="95"/>
      <c r="F309" s="96"/>
      <c r="G309" s="24"/>
    </row>
    <row r="310" spans="1:7" ht="30" customHeight="1">
      <c r="A310" s="4" t="s">
        <v>113</v>
      </c>
      <c r="B310" s="53" t="s">
        <v>168</v>
      </c>
      <c r="C310" s="70" t="s">
        <v>73</v>
      </c>
      <c r="D310" s="70">
        <v>2</v>
      </c>
      <c r="E310" s="95"/>
      <c r="F310" s="96"/>
      <c r="G310" s="24">
        <f>E310*D310</f>
        <v>0</v>
      </c>
    </row>
    <row r="311" spans="1:7" ht="30" customHeight="1">
      <c r="A311" s="4" t="s">
        <v>79</v>
      </c>
      <c r="B311" s="53" t="s">
        <v>158</v>
      </c>
      <c r="C311" s="70" t="s">
        <v>73</v>
      </c>
      <c r="D311" s="70">
        <v>2</v>
      </c>
      <c r="E311" s="95"/>
      <c r="F311" s="96"/>
      <c r="G311" s="24">
        <f>E311*D311</f>
        <v>0</v>
      </c>
    </row>
    <row r="312" spans="1:7" ht="14.25">
      <c r="A312" s="4"/>
      <c r="B312" s="53"/>
      <c r="C312" s="70"/>
      <c r="D312" s="70"/>
      <c r="E312" s="95"/>
      <c r="F312" s="96"/>
      <c r="G312" s="24"/>
    </row>
    <row r="313" spans="1:7" ht="25.5">
      <c r="A313" s="4">
        <f>A309+1</f>
        <v>79</v>
      </c>
      <c r="B313" s="53" t="s">
        <v>170</v>
      </c>
      <c r="C313" s="70"/>
      <c r="D313" s="70"/>
      <c r="E313" s="95"/>
      <c r="F313" s="96"/>
      <c r="G313" s="24"/>
    </row>
    <row r="314" spans="1:7" ht="30" customHeight="1">
      <c r="A314" s="4" t="s">
        <v>113</v>
      </c>
      <c r="B314" s="53" t="s">
        <v>171</v>
      </c>
      <c r="C314" s="70" t="s">
        <v>73</v>
      </c>
      <c r="D314" s="70">
        <v>4</v>
      </c>
      <c r="E314" s="95"/>
      <c r="F314" s="96"/>
      <c r="G314" s="24">
        <f>E314*D314</f>
        <v>0</v>
      </c>
    </row>
    <row r="315" spans="1:7" ht="30" customHeight="1">
      <c r="A315" s="4" t="s">
        <v>115</v>
      </c>
      <c r="B315" s="53" t="s">
        <v>172</v>
      </c>
      <c r="C315" s="70" t="s">
        <v>73</v>
      </c>
      <c r="D315" s="70">
        <v>1</v>
      </c>
      <c r="E315" s="95"/>
      <c r="F315" s="96"/>
      <c r="G315" s="24">
        <f>E315*D315</f>
        <v>0</v>
      </c>
    </row>
    <row r="316" spans="1:7" ht="30" customHeight="1">
      <c r="A316" s="4" t="s">
        <v>79</v>
      </c>
      <c r="B316" s="53" t="s">
        <v>173</v>
      </c>
      <c r="C316" s="70" t="s">
        <v>73</v>
      </c>
      <c r="D316" s="70">
        <v>2</v>
      </c>
      <c r="E316" s="95"/>
      <c r="F316" s="96"/>
      <c r="G316" s="24">
        <f>E316*D316</f>
        <v>0</v>
      </c>
    </row>
    <row r="317" spans="1:7" ht="30" customHeight="1">
      <c r="A317" s="4" t="s">
        <v>80</v>
      </c>
      <c r="B317" s="53" t="s">
        <v>174</v>
      </c>
      <c r="C317" s="70" t="s">
        <v>73</v>
      </c>
      <c r="D317" s="70">
        <v>2</v>
      </c>
      <c r="E317" s="95"/>
      <c r="F317" s="96"/>
      <c r="G317" s="24">
        <f>E317*D317</f>
        <v>0</v>
      </c>
    </row>
    <row r="318" spans="1:7" ht="14.25">
      <c r="A318" s="4"/>
      <c r="B318" s="53"/>
      <c r="C318" s="70"/>
      <c r="D318" s="70"/>
      <c r="E318" s="95"/>
      <c r="F318" s="96"/>
      <c r="G318" s="24"/>
    </row>
    <row r="319" spans="1:7" ht="25.5">
      <c r="A319" s="4">
        <f>A313+1</f>
        <v>80</v>
      </c>
      <c r="B319" s="53" t="s">
        <v>175</v>
      </c>
      <c r="C319" s="70"/>
      <c r="D319" s="70"/>
      <c r="E319" s="95"/>
      <c r="F319" s="96"/>
      <c r="G319" s="24"/>
    </row>
    <row r="320" spans="1:7" ht="30" customHeight="1">
      <c r="A320" s="4" t="s">
        <v>115</v>
      </c>
      <c r="B320" s="53" t="s">
        <v>51</v>
      </c>
      <c r="C320" s="70" t="s">
        <v>73</v>
      </c>
      <c r="D320" s="70">
        <v>2</v>
      </c>
      <c r="E320" s="95"/>
      <c r="F320" s="96"/>
      <c r="G320" s="24">
        <f>E320*D320</f>
        <v>0</v>
      </c>
    </row>
    <row r="321" spans="1:7" ht="30" customHeight="1">
      <c r="A321" s="4" t="s">
        <v>79</v>
      </c>
      <c r="B321" s="53" t="s">
        <v>176</v>
      </c>
      <c r="C321" s="70" t="s">
        <v>73</v>
      </c>
      <c r="D321" s="70">
        <v>2</v>
      </c>
      <c r="E321" s="95"/>
      <c r="F321" s="96"/>
      <c r="G321" s="24">
        <f>E321*D321</f>
        <v>0</v>
      </c>
    </row>
    <row r="322" spans="1:7" ht="14.25">
      <c r="A322" s="4"/>
      <c r="B322" s="53"/>
      <c r="C322" s="70"/>
      <c r="D322" s="70"/>
      <c r="E322" s="95"/>
      <c r="F322" s="96"/>
      <c r="G322" s="24"/>
    </row>
    <row r="323" spans="1:7" ht="36.75" customHeight="1">
      <c r="A323" s="4">
        <f>A319+1</f>
        <v>81</v>
      </c>
      <c r="B323" s="53" t="s">
        <v>177</v>
      </c>
      <c r="C323" s="70" t="s">
        <v>94</v>
      </c>
      <c r="D323" s="70">
        <v>6</v>
      </c>
      <c r="E323" s="95"/>
      <c r="F323" s="96"/>
      <c r="G323" s="24">
        <f>E323*D323</f>
        <v>0</v>
      </c>
    </row>
    <row r="324" spans="1:7" ht="14.25">
      <c r="A324" s="4"/>
      <c r="B324" s="53"/>
      <c r="C324" s="70"/>
      <c r="D324" s="70"/>
      <c r="E324" s="95"/>
      <c r="F324" s="96"/>
      <c r="G324" s="24"/>
    </row>
    <row r="325" spans="1:7" ht="30" customHeight="1">
      <c r="A325" s="4">
        <f>A323+1</f>
        <v>82</v>
      </c>
      <c r="B325" s="53" t="s">
        <v>178</v>
      </c>
      <c r="C325" s="70" t="s">
        <v>94</v>
      </c>
      <c r="D325" s="70">
        <v>12</v>
      </c>
      <c r="E325" s="95"/>
      <c r="F325" s="96"/>
      <c r="G325" s="24">
        <f>E325*D325</f>
        <v>0</v>
      </c>
    </row>
    <row r="326" spans="1:7" ht="14.25">
      <c r="A326" s="4"/>
      <c r="B326" s="53"/>
      <c r="C326" s="70"/>
      <c r="D326" s="70"/>
      <c r="E326" s="95"/>
      <c r="F326" s="96"/>
      <c r="G326" s="24"/>
    </row>
    <row r="327" spans="1:7" ht="51">
      <c r="A327" s="4">
        <f>A325+1</f>
        <v>83</v>
      </c>
      <c r="B327" s="53" t="s">
        <v>179</v>
      </c>
      <c r="C327" s="70" t="s">
        <v>73</v>
      </c>
      <c r="D327" s="70">
        <v>1</v>
      </c>
      <c r="E327" s="95"/>
      <c r="F327" s="96"/>
      <c r="G327" s="24">
        <f>E327*D327</f>
        <v>0</v>
      </c>
    </row>
    <row r="328" spans="1:7" ht="30" customHeight="1">
      <c r="A328" s="4" t="s">
        <v>18</v>
      </c>
      <c r="B328" s="53" t="s">
        <v>180</v>
      </c>
      <c r="C328" s="70"/>
      <c r="D328" s="70"/>
      <c r="E328" s="95"/>
      <c r="F328" s="96"/>
      <c r="G328" s="24"/>
    </row>
    <row r="329" spans="1:7" ht="14.25">
      <c r="A329" s="4"/>
      <c r="B329" s="53"/>
      <c r="C329" s="70"/>
      <c r="D329" s="70"/>
      <c r="E329" s="95"/>
      <c r="F329" s="96"/>
      <c r="G329" s="24"/>
    </row>
    <row r="330" spans="1:7" ht="38.25">
      <c r="A330" s="4">
        <f>A327+1</f>
        <v>84</v>
      </c>
      <c r="B330" s="53" t="s">
        <v>181</v>
      </c>
      <c r="C330" s="70" t="s">
        <v>123</v>
      </c>
      <c r="D330" s="70">
        <v>1</v>
      </c>
      <c r="E330" s="95"/>
      <c r="F330" s="96"/>
      <c r="G330" s="24">
        <f>E330*D330</f>
        <v>0</v>
      </c>
    </row>
    <row r="331" spans="1:7" ht="14.25">
      <c r="A331" s="4"/>
      <c r="B331" s="53"/>
      <c r="C331" s="70"/>
      <c r="D331" s="70"/>
      <c r="E331" s="95"/>
      <c r="F331" s="96"/>
      <c r="G331" s="24"/>
    </row>
    <row r="332" spans="1:7" ht="22.5" customHeight="1">
      <c r="A332" s="4"/>
      <c r="B332" s="53" t="s">
        <v>182</v>
      </c>
      <c r="C332" s="70"/>
      <c r="D332" s="70"/>
      <c r="E332" s="95"/>
      <c r="F332" s="96"/>
      <c r="G332" s="24"/>
    </row>
    <row r="333" spans="1:7" ht="38.25">
      <c r="A333" s="4">
        <f>A330+1</f>
        <v>85</v>
      </c>
      <c r="B333" s="53" t="s">
        <v>183</v>
      </c>
      <c r="C333" s="70"/>
      <c r="D333" s="70"/>
      <c r="E333" s="95"/>
      <c r="F333" s="96"/>
      <c r="G333" s="24"/>
    </row>
    <row r="334" spans="1:7" ht="51">
      <c r="A334" s="4"/>
      <c r="B334" s="53" t="s">
        <v>184</v>
      </c>
      <c r="C334" s="70"/>
      <c r="D334" s="70"/>
      <c r="E334" s="95"/>
      <c r="F334" s="96"/>
      <c r="G334" s="24"/>
    </row>
    <row r="335" spans="1:7" ht="102">
      <c r="A335" s="4"/>
      <c r="B335" s="53" t="s">
        <v>185</v>
      </c>
      <c r="C335" s="70" t="s">
        <v>94</v>
      </c>
      <c r="D335" s="70">
        <v>1</v>
      </c>
      <c r="E335" s="95"/>
      <c r="F335" s="96"/>
      <c r="G335" s="24">
        <f>E335*D335</f>
        <v>0</v>
      </c>
    </row>
    <row r="336" spans="1:7" ht="14.25">
      <c r="A336" s="4"/>
      <c r="B336" s="53"/>
      <c r="C336" s="70"/>
      <c r="D336" s="70"/>
      <c r="E336" s="95"/>
      <c r="F336" s="96"/>
      <c r="G336" s="24"/>
    </row>
    <row r="337" spans="1:7" ht="51">
      <c r="A337" s="4">
        <f>A333+1</f>
        <v>86</v>
      </c>
      <c r="B337" s="53" t="s">
        <v>186</v>
      </c>
      <c r="C337" s="70"/>
      <c r="D337" s="70"/>
      <c r="E337" s="95"/>
      <c r="F337" s="96"/>
      <c r="G337" s="24"/>
    </row>
    <row r="338" spans="1:7" ht="30" customHeight="1">
      <c r="A338" s="4"/>
      <c r="B338" s="53" t="s">
        <v>187</v>
      </c>
      <c r="C338" s="70" t="s">
        <v>94</v>
      </c>
      <c r="D338" s="70">
        <v>2</v>
      </c>
      <c r="E338" s="95"/>
      <c r="F338" s="96"/>
      <c r="G338" s="24">
        <f>E338*D338</f>
        <v>0</v>
      </c>
    </row>
    <row r="339" spans="1:7" ht="14.25">
      <c r="A339" s="4"/>
      <c r="B339" s="53"/>
      <c r="C339" s="70"/>
      <c r="D339" s="70"/>
      <c r="E339" s="95"/>
      <c r="F339" s="96"/>
      <c r="G339" s="24"/>
    </row>
    <row r="340" spans="1:7" ht="114.75">
      <c r="A340" s="4">
        <f>A337+1</f>
        <v>87</v>
      </c>
      <c r="B340" s="53" t="s">
        <v>188</v>
      </c>
      <c r="C340" s="70"/>
      <c r="D340" s="70"/>
      <c r="E340" s="95"/>
      <c r="F340" s="96"/>
      <c r="G340" s="24"/>
    </row>
    <row r="341" spans="1:7" ht="30" customHeight="1">
      <c r="A341" s="4" t="s">
        <v>113</v>
      </c>
      <c r="B341" s="53" t="s">
        <v>157</v>
      </c>
      <c r="C341" s="70" t="s">
        <v>118</v>
      </c>
      <c r="D341" s="70">
        <f>44*6</f>
        <v>264</v>
      </c>
      <c r="E341" s="95"/>
      <c r="F341" s="96"/>
      <c r="G341" s="24">
        <f>E341*D341</f>
        <v>0</v>
      </c>
    </row>
    <row r="342" spans="1:7" ht="30" customHeight="1">
      <c r="A342" s="4" t="s">
        <v>115</v>
      </c>
      <c r="B342" s="53" t="s">
        <v>160</v>
      </c>
      <c r="C342" s="70" t="s">
        <v>118</v>
      </c>
      <c r="D342" s="70">
        <v>12</v>
      </c>
      <c r="E342" s="95"/>
      <c r="F342" s="96"/>
      <c r="G342" s="24">
        <f>E342*D342</f>
        <v>0</v>
      </c>
    </row>
    <row r="343" spans="1:7" ht="30" customHeight="1">
      <c r="A343" s="4" t="s">
        <v>79</v>
      </c>
      <c r="B343" s="53" t="s">
        <v>161</v>
      </c>
      <c r="C343" s="70" t="s">
        <v>118</v>
      </c>
      <c r="D343" s="70">
        <v>36</v>
      </c>
      <c r="E343" s="95"/>
      <c r="F343" s="96"/>
      <c r="G343" s="24">
        <f>E343*D343</f>
        <v>0</v>
      </c>
    </row>
    <row r="344" spans="1:7" ht="14.25">
      <c r="A344" s="4"/>
      <c r="B344" s="53"/>
      <c r="C344" s="70"/>
      <c r="D344" s="70"/>
      <c r="E344" s="95"/>
      <c r="F344" s="96"/>
      <c r="G344" s="24"/>
    </row>
    <row r="345" spans="1:7" ht="153">
      <c r="A345" s="4">
        <f>A340+1</f>
        <v>88</v>
      </c>
      <c r="B345" s="53" t="s">
        <v>189</v>
      </c>
      <c r="C345" s="70"/>
      <c r="D345" s="70"/>
      <c r="E345" s="95"/>
      <c r="F345" s="96"/>
      <c r="G345" s="24"/>
    </row>
    <row r="346" spans="1:7" ht="30" customHeight="1">
      <c r="A346" s="4" t="s">
        <v>113</v>
      </c>
      <c r="B346" s="53" t="s">
        <v>166</v>
      </c>
      <c r="C346" s="70" t="s">
        <v>118</v>
      </c>
      <c r="D346" s="70">
        <v>16</v>
      </c>
      <c r="E346" s="95"/>
      <c r="F346" s="96"/>
      <c r="G346" s="24">
        <f>E346*D346</f>
        <v>0</v>
      </c>
    </row>
    <row r="347" spans="1:7" ht="30" customHeight="1">
      <c r="A347" s="4" t="s">
        <v>115</v>
      </c>
      <c r="B347" s="53" t="s">
        <v>165</v>
      </c>
      <c r="C347" s="70" t="s">
        <v>118</v>
      </c>
      <c r="D347" s="70">
        <v>16</v>
      </c>
      <c r="E347" s="95"/>
      <c r="F347" s="96"/>
      <c r="G347" s="24">
        <f>E347*D347</f>
        <v>0</v>
      </c>
    </row>
    <row r="348" spans="1:7" ht="30" customHeight="1">
      <c r="A348" s="4" t="s">
        <v>79</v>
      </c>
      <c r="B348" s="53" t="s">
        <v>169</v>
      </c>
      <c r="C348" s="70" t="s">
        <v>118</v>
      </c>
      <c r="D348" s="70">
        <f>44*6</f>
        <v>264</v>
      </c>
      <c r="E348" s="95"/>
      <c r="F348" s="96"/>
      <c r="G348" s="24">
        <f>E348*D348</f>
        <v>0</v>
      </c>
    </row>
    <row r="349" spans="1:7" ht="14.25">
      <c r="A349" s="4"/>
      <c r="B349" s="53"/>
      <c r="C349" s="70"/>
      <c r="D349" s="70"/>
      <c r="E349" s="95"/>
      <c r="F349" s="96"/>
      <c r="G349" s="24"/>
    </row>
    <row r="350" spans="1:7" ht="30" customHeight="1">
      <c r="A350" s="4"/>
      <c r="B350" s="53" t="s">
        <v>190</v>
      </c>
      <c r="C350" s="70"/>
      <c r="D350" s="70"/>
      <c r="E350" s="95"/>
      <c r="F350" s="96"/>
      <c r="G350" s="24"/>
    </row>
    <row r="351" spans="1:7" ht="51">
      <c r="A351" s="4">
        <f>A345+1</f>
        <v>89</v>
      </c>
      <c r="B351" s="53" t="s">
        <v>191</v>
      </c>
      <c r="C351" s="70"/>
      <c r="D351" s="70"/>
      <c r="E351" s="95"/>
      <c r="F351" s="96"/>
      <c r="G351" s="24"/>
    </row>
    <row r="352" spans="1:7" ht="30" customHeight="1">
      <c r="A352" s="4" t="s">
        <v>113</v>
      </c>
      <c r="B352" s="53" t="s">
        <v>169</v>
      </c>
      <c r="C352" s="70" t="s">
        <v>73</v>
      </c>
      <c r="D352" s="70">
        <v>2</v>
      </c>
      <c r="E352" s="95"/>
      <c r="F352" s="96"/>
      <c r="G352" s="24">
        <f>E352*D352</f>
        <v>0</v>
      </c>
    </row>
    <row r="353" spans="1:7" ht="30" customHeight="1">
      <c r="A353" s="4" t="s">
        <v>115</v>
      </c>
      <c r="B353" s="53" t="s">
        <v>158</v>
      </c>
      <c r="C353" s="70" t="s">
        <v>73</v>
      </c>
      <c r="D353" s="70">
        <v>2</v>
      </c>
      <c r="E353" s="95"/>
      <c r="F353" s="96"/>
      <c r="G353" s="24">
        <f>E353*D353</f>
        <v>0</v>
      </c>
    </row>
    <row r="354" spans="1:7" ht="30" customHeight="1">
      <c r="A354" s="4" t="s">
        <v>79</v>
      </c>
      <c r="B354" s="53" t="s">
        <v>192</v>
      </c>
      <c r="C354" s="70" t="s">
        <v>73</v>
      </c>
      <c r="D354" s="70">
        <v>4</v>
      </c>
      <c r="E354" s="95"/>
      <c r="F354" s="96"/>
      <c r="G354" s="24">
        <f>E354*D354</f>
        <v>0</v>
      </c>
    </row>
    <row r="355" spans="1:7" ht="14.25">
      <c r="A355" s="4"/>
      <c r="B355" s="53"/>
      <c r="C355" s="70"/>
      <c r="D355" s="70"/>
      <c r="E355" s="95"/>
      <c r="F355" s="96"/>
      <c r="G355" s="24"/>
    </row>
    <row r="356" spans="1:7" ht="30" customHeight="1">
      <c r="A356" s="4"/>
      <c r="B356" s="53" t="s">
        <v>193</v>
      </c>
      <c r="C356" s="70"/>
      <c r="D356" s="70"/>
      <c r="E356" s="95"/>
      <c r="F356" s="96"/>
      <c r="G356" s="24"/>
    </row>
    <row r="357" spans="1:7" ht="63.75">
      <c r="A357" s="4">
        <f>A351+1</f>
        <v>90</v>
      </c>
      <c r="B357" s="53" t="s">
        <v>194</v>
      </c>
      <c r="C357" s="70" t="s">
        <v>73</v>
      </c>
      <c r="D357" s="70">
        <v>12</v>
      </c>
      <c r="E357" s="95"/>
      <c r="F357" s="96"/>
      <c r="G357" s="24">
        <f>E357*D357</f>
        <v>0</v>
      </c>
    </row>
    <row r="358" spans="1:7" ht="30" customHeight="1">
      <c r="A358" s="4">
        <f>A357+1</f>
        <v>91</v>
      </c>
      <c r="B358" s="53" t="s">
        <v>195</v>
      </c>
      <c r="C358" s="70" t="s">
        <v>73</v>
      </c>
      <c r="D358" s="70">
        <f>D357</f>
        <v>12</v>
      </c>
      <c r="E358" s="95"/>
      <c r="F358" s="96"/>
      <c r="G358" s="24">
        <f>E358*D358</f>
        <v>0</v>
      </c>
    </row>
    <row r="359" spans="1:7" ht="127.5">
      <c r="A359" s="4">
        <f>A358+1</f>
        <v>92</v>
      </c>
      <c r="B359" s="53" t="s">
        <v>196</v>
      </c>
      <c r="C359" s="70" t="s">
        <v>73</v>
      </c>
      <c r="D359" s="70">
        <f>D358</f>
        <v>12</v>
      </c>
      <c r="E359" s="95"/>
      <c r="F359" s="96"/>
      <c r="G359" s="24">
        <f>E359*D359</f>
        <v>0</v>
      </c>
    </row>
    <row r="360" spans="1:7" ht="14.25">
      <c r="A360" s="4"/>
      <c r="B360" s="53"/>
      <c r="C360" s="70"/>
      <c r="D360" s="70"/>
      <c r="E360" s="95"/>
      <c r="F360" s="96"/>
      <c r="G360" s="24"/>
    </row>
    <row r="361" spans="1:7" ht="30" customHeight="1">
      <c r="A361" s="4">
        <f>A359+1</f>
        <v>93</v>
      </c>
      <c r="B361" s="53" t="s">
        <v>197</v>
      </c>
      <c r="C361" s="70" t="s">
        <v>73</v>
      </c>
      <c r="D361" s="70">
        <f>D359</f>
        <v>12</v>
      </c>
      <c r="E361" s="95"/>
      <c r="F361" s="96"/>
      <c r="G361" s="24">
        <f>E361*D361</f>
        <v>0</v>
      </c>
    </row>
    <row r="362" spans="1:7" ht="14.25">
      <c r="A362" s="4"/>
      <c r="B362" s="53"/>
      <c r="C362" s="70"/>
      <c r="D362" s="70"/>
      <c r="E362" s="95"/>
      <c r="F362" s="96"/>
      <c r="G362" s="24"/>
    </row>
    <row r="363" spans="1:7" ht="30" customHeight="1">
      <c r="A363" s="4">
        <f>A361+1</f>
        <v>94</v>
      </c>
      <c r="B363" s="53" t="s">
        <v>198</v>
      </c>
      <c r="C363" s="70" t="s">
        <v>73</v>
      </c>
      <c r="D363" s="70">
        <f>D361</f>
        <v>12</v>
      </c>
      <c r="E363" s="95"/>
      <c r="F363" s="96"/>
      <c r="G363" s="24">
        <f>E363*D363</f>
        <v>0</v>
      </c>
    </row>
    <row r="364" spans="1:7" ht="14.25">
      <c r="A364" s="4"/>
      <c r="B364" s="53"/>
      <c r="C364" s="70"/>
      <c r="D364" s="70"/>
      <c r="E364" s="95"/>
      <c r="F364" s="96"/>
      <c r="G364" s="24"/>
    </row>
    <row r="365" spans="1:7" ht="30" customHeight="1">
      <c r="A365" s="4"/>
      <c r="B365" s="53" t="s">
        <v>199</v>
      </c>
      <c r="C365" s="70"/>
      <c r="D365" s="70"/>
      <c r="E365" s="95"/>
      <c r="F365" s="96"/>
      <c r="G365" s="24"/>
    </row>
    <row r="366" spans="1:7" ht="102">
      <c r="A366" s="4">
        <f>A363+1</f>
        <v>95</v>
      </c>
      <c r="B366" s="53" t="s">
        <v>200</v>
      </c>
      <c r="C366" s="70" t="s">
        <v>73</v>
      </c>
      <c r="D366" s="70">
        <v>1</v>
      </c>
      <c r="E366" s="95"/>
      <c r="F366" s="96"/>
      <c r="G366" s="24">
        <f>E366*D366</f>
        <v>0</v>
      </c>
    </row>
    <row r="367" spans="1:7" ht="14.25">
      <c r="A367" s="4"/>
      <c r="B367" s="53"/>
      <c r="C367" s="70"/>
      <c r="D367" s="70"/>
      <c r="E367" s="95"/>
      <c r="F367" s="96"/>
      <c r="G367" s="24"/>
    </row>
    <row r="368" spans="1:7" ht="30" customHeight="1">
      <c r="A368" s="4">
        <f>A366+1</f>
        <v>96</v>
      </c>
      <c r="B368" s="53" t="s">
        <v>201</v>
      </c>
      <c r="C368" s="70" t="s">
        <v>73</v>
      </c>
      <c r="D368" s="70">
        <v>1</v>
      </c>
      <c r="E368" s="95"/>
      <c r="F368" s="96"/>
      <c r="G368" s="24">
        <f>E368*D368</f>
        <v>0</v>
      </c>
    </row>
    <row r="369" spans="1:7" ht="30" customHeight="1">
      <c r="A369" s="4"/>
      <c r="B369" s="53" t="s">
        <v>202</v>
      </c>
      <c r="C369" s="70"/>
      <c r="D369" s="70"/>
      <c r="E369" s="95"/>
      <c r="F369" s="96"/>
      <c r="G369" s="24"/>
    </row>
    <row r="370" spans="1:7" ht="14.25">
      <c r="A370" s="4"/>
      <c r="B370" s="53"/>
      <c r="C370" s="70"/>
      <c r="D370" s="70"/>
      <c r="E370" s="95"/>
      <c r="F370" s="96"/>
      <c r="G370" s="24"/>
    </row>
    <row r="371" spans="1:7" ht="30" customHeight="1">
      <c r="A371" s="4"/>
      <c r="B371" s="53" t="s">
        <v>203</v>
      </c>
      <c r="C371" s="70"/>
      <c r="D371" s="70"/>
      <c r="E371" s="95"/>
      <c r="F371" s="96"/>
      <c r="G371" s="24"/>
    </row>
    <row r="372" spans="1:7" ht="30" customHeight="1">
      <c r="A372" s="4">
        <f>A368+1</f>
        <v>97</v>
      </c>
      <c r="B372" s="53" t="s">
        <v>204</v>
      </c>
      <c r="C372" s="70"/>
      <c r="D372" s="70"/>
      <c r="E372" s="95"/>
      <c r="F372" s="96"/>
      <c r="G372" s="24"/>
    </row>
    <row r="373" spans="1:7" ht="38.25">
      <c r="A373" s="4"/>
      <c r="B373" s="53" t="s">
        <v>205</v>
      </c>
      <c r="C373" s="70" t="s">
        <v>73</v>
      </c>
      <c r="D373" s="70">
        <v>6</v>
      </c>
      <c r="E373" s="95"/>
      <c r="F373" s="96"/>
      <c r="G373" s="24">
        <f>E373*D373</f>
        <v>0</v>
      </c>
    </row>
    <row r="374" spans="1:7" ht="14.25">
      <c r="A374" s="4"/>
      <c r="B374" s="53"/>
      <c r="C374" s="70"/>
      <c r="D374" s="70"/>
      <c r="E374" s="95"/>
      <c r="F374" s="96"/>
      <c r="G374" s="24"/>
    </row>
    <row r="375" spans="1:7" ht="25.5">
      <c r="A375" s="4">
        <f>A372+1</f>
        <v>98</v>
      </c>
      <c r="B375" s="53" t="s">
        <v>195</v>
      </c>
      <c r="C375" s="70" t="s">
        <v>73</v>
      </c>
      <c r="D375" s="70">
        <v>6</v>
      </c>
      <c r="E375" s="95"/>
      <c r="F375" s="96"/>
      <c r="G375" s="24">
        <f>E375*D375</f>
        <v>0</v>
      </c>
    </row>
    <row r="376" spans="1:7" ht="14.25">
      <c r="A376" s="4"/>
      <c r="B376" s="53"/>
      <c r="C376" s="70"/>
      <c r="D376" s="70"/>
      <c r="E376" s="95"/>
      <c r="F376" s="96"/>
      <c r="G376" s="24"/>
    </row>
    <row r="377" spans="1:7" ht="30" customHeight="1">
      <c r="A377" s="4">
        <f>A375+1</f>
        <v>99</v>
      </c>
      <c r="B377" s="53" t="s">
        <v>197</v>
      </c>
      <c r="C377" s="70" t="s">
        <v>73</v>
      </c>
      <c r="D377" s="70">
        <v>6</v>
      </c>
      <c r="E377" s="95"/>
      <c r="F377" s="96"/>
      <c r="G377" s="24">
        <f>E377*D377</f>
        <v>0</v>
      </c>
    </row>
    <row r="378" spans="1:7" ht="14.25">
      <c r="A378" s="4"/>
      <c r="B378" s="53"/>
      <c r="C378" s="70"/>
      <c r="D378" s="70"/>
      <c r="E378" s="95"/>
      <c r="F378" s="96"/>
      <c r="G378" s="24"/>
    </row>
    <row r="379" spans="1:7" ht="76.5">
      <c r="A379" s="4">
        <f>A377+1</f>
        <v>100</v>
      </c>
      <c r="B379" s="53" t="s">
        <v>206</v>
      </c>
      <c r="C379" s="70" t="s">
        <v>73</v>
      </c>
      <c r="D379" s="70">
        <v>6</v>
      </c>
      <c r="E379" s="95"/>
      <c r="F379" s="96"/>
      <c r="G379" s="24">
        <f>E379*D379</f>
        <v>0</v>
      </c>
    </row>
    <row r="380" spans="1:7" ht="14.25">
      <c r="A380" s="4"/>
      <c r="B380" s="53"/>
      <c r="C380" s="70"/>
      <c r="D380" s="70"/>
      <c r="E380" s="95"/>
      <c r="F380" s="96"/>
      <c r="G380" s="24"/>
    </row>
    <row r="381" spans="1:7" ht="30" customHeight="1">
      <c r="A381" s="4">
        <f>A379+1</f>
        <v>101</v>
      </c>
      <c r="B381" s="53" t="s">
        <v>207</v>
      </c>
      <c r="C381" s="70" t="s">
        <v>73</v>
      </c>
      <c r="D381" s="70">
        <v>3</v>
      </c>
      <c r="E381" s="95"/>
      <c r="F381" s="96"/>
      <c r="G381" s="24">
        <f>E381*D381</f>
        <v>0</v>
      </c>
    </row>
    <row r="382" spans="1:7" ht="14.25">
      <c r="A382" s="4"/>
      <c r="B382" s="53"/>
      <c r="C382" s="70"/>
      <c r="D382" s="70"/>
      <c r="E382" s="95"/>
      <c r="F382" s="96"/>
      <c r="G382" s="24"/>
    </row>
    <row r="383" spans="1:7" ht="38.25">
      <c r="A383" s="4">
        <f>A381+1</f>
        <v>102</v>
      </c>
      <c r="B383" s="53" t="s">
        <v>208</v>
      </c>
      <c r="C383" s="70"/>
      <c r="D383" s="70"/>
      <c r="E383" s="95"/>
      <c r="F383" s="96"/>
      <c r="G383" s="24"/>
    </row>
    <row r="384" spans="1:7" ht="30" customHeight="1">
      <c r="A384" s="4" t="s">
        <v>113</v>
      </c>
      <c r="B384" s="53" t="s">
        <v>209</v>
      </c>
      <c r="C384" s="70" t="s">
        <v>73</v>
      </c>
      <c r="D384" s="70">
        <v>3</v>
      </c>
      <c r="E384" s="95"/>
      <c r="F384" s="96"/>
      <c r="G384" s="24">
        <f>E384*D384</f>
        <v>0</v>
      </c>
    </row>
    <row r="385" spans="1:7" ht="30" customHeight="1">
      <c r="A385" s="4" t="s">
        <v>115</v>
      </c>
      <c r="B385" s="53" t="s">
        <v>210</v>
      </c>
      <c r="C385" s="70" t="s">
        <v>73</v>
      </c>
      <c r="D385" s="70">
        <v>3</v>
      </c>
      <c r="E385" s="95"/>
      <c r="F385" s="96"/>
      <c r="G385" s="24">
        <f>E385*D385</f>
        <v>0</v>
      </c>
    </row>
    <row r="386" spans="1:7" ht="14.25">
      <c r="A386" s="4"/>
      <c r="B386" s="53"/>
      <c r="C386" s="70"/>
      <c r="D386" s="70"/>
      <c r="E386" s="95"/>
      <c r="F386" s="96"/>
      <c r="G386" s="24"/>
    </row>
    <row r="387" spans="1:7" ht="63.75">
      <c r="A387" s="4">
        <f>A383+1</f>
        <v>103</v>
      </c>
      <c r="B387" s="53" t="s">
        <v>211</v>
      </c>
      <c r="C387" s="70" t="s">
        <v>94</v>
      </c>
      <c r="D387" s="70">
        <v>12</v>
      </c>
      <c r="E387" s="95"/>
      <c r="F387" s="96"/>
      <c r="G387" s="24">
        <f>E387*D387</f>
        <v>0</v>
      </c>
    </row>
    <row r="388" spans="1:7" ht="14.25">
      <c r="A388" s="4"/>
      <c r="B388" s="53"/>
      <c r="C388" s="70"/>
      <c r="D388" s="70"/>
      <c r="E388" s="95"/>
      <c r="F388" s="96"/>
      <c r="G388" s="24"/>
    </row>
    <row r="389" spans="1:7" ht="30" customHeight="1">
      <c r="A389" s="4"/>
      <c r="B389" s="53" t="s">
        <v>212</v>
      </c>
      <c r="C389" s="70"/>
      <c r="D389" s="70"/>
      <c r="E389" s="95"/>
      <c r="F389" s="96"/>
      <c r="G389" s="24"/>
    </row>
    <row r="390" spans="1:7" ht="25.5">
      <c r="A390" s="4">
        <f>A387+1</f>
        <v>104</v>
      </c>
      <c r="B390" s="53" t="s">
        <v>213</v>
      </c>
      <c r="C390" s="70"/>
      <c r="D390" s="70"/>
      <c r="E390" s="95"/>
      <c r="F390" s="96"/>
      <c r="G390" s="24"/>
    </row>
    <row r="391" spans="1:7" ht="51">
      <c r="A391" s="4"/>
      <c r="B391" s="53" t="s">
        <v>214</v>
      </c>
      <c r="C391" s="70" t="s">
        <v>73</v>
      </c>
      <c r="D391" s="70">
        <v>12</v>
      </c>
      <c r="E391" s="95"/>
      <c r="F391" s="96"/>
      <c r="G391" s="24">
        <f>D391*E391</f>
        <v>0</v>
      </c>
    </row>
    <row r="392" spans="1:7" ht="14.25">
      <c r="A392" s="4"/>
      <c r="B392" s="53"/>
      <c r="C392" s="70"/>
      <c r="D392" s="70"/>
      <c r="E392" s="95"/>
      <c r="F392" s="96"/>
      <c r="G392" s="24"/>
    </row>
    <row r="393" spans="1:7" ht="38.25">
      <c r="A393" s="4">
        <f>A390+1</f>
        <v>105</v>
      </c>
      <c r="B393" s="53" t="s">
        <v>215</v>
      </c>
      <c r="C393" s="70" t="s">
        <v>73</v>
      </c>
      <c r="D393" s="70">
        <v>2</v>
      </c>
      <c r="E393" s="95"/>
      <c r="F393" s="96"/>
      <c r="G393" s="24">
        <f>D393*E393</f>
        <v>0</v>
      </c>
    </row>
    <row r="394" spans="1:7" ht="14.25">
      <c r="A394" s="4"/>
      <c r="B394" s="53"/>
      <c r="C394" s="70"/>
      <c r="D394" s="70"/>
      <c r="E394" s="95"/>
      <c r="F394" s="96"/>
      <c r="G394" s="24"/>
    </row>
    <row r="395" spans="1:7" ht="30" customHeight="1">
      <c r="A395" s="4">
        <f>A393+1</f>
        <v>106</v>
      </c>
      <c r="B395" s="53" t="s">
        <v>216</v>
      </c>
      <c r="C395" s="70" t="s">
        <v>73</v>
      </c>
      <c r="D395" s="70">
        <v>2</v>
      </c>
      <c r="E395" s="95"/>
      <c r="F395" s="96"/>
      <c r="G395" s="24">
        <f>D395*E395</f>
        <v>0</v>
      </c>
    </row>
    <row r="396" spans="1:7" ht="14.25">
      <c r="A396" s="4"/>
      <c r="B396" s="53"/>
      <c r="C396" s="70"/>
      <c r="D396" s="70"/>
      <c r="E396" s="95"/>
      <c r="F396" s="96"/>
      <c r="G396" s="24"/>
    </row>
    <row r="397" spans="1:7" ht="30" customHeight="1">
      <c r="A397" s="4">
        <f>A395+1</f>
        <v>107</v>
      </c>
      <c r="B397" s="53" t="s">
        <v>217</v>
      </c>
      <c r="C397" s="70" t="s">
        <v>73</v>
      </c>
      <c r="D397" s="70">
        <v>12</v>
      </c>
      <c r="E397" s="95"/>
      <c r="F397" s="96"/>
      <c r="G397" s="24">
        <f>D397*E397</f>
        <v>0</v>
      </c>
    </row>
    <row r="398" spans="1:7" ht="14.25">
      <c r="A398" s="4"/>
      <c r="B398" s="53"/>
      <c r="C398" s="70"/>
      <c r="D398" s="70"/>
      <c r="E398" s="95"/>
      <c r="F398" s="96"/>
      <c r="G398" s="24"/>
    </row>
    <row r="399" spans="1:7" ht="30" customHeight="1">
      <c r="A399" s="4">
        <f>A397+1</f>
        <v>108</v>
      </c>
      <c r="B399" s="53" t="s">
        <v>218</v>
      </c>
      <c r="C399" s="70" t="s">
        <v>73</v>
      </c>
      <c r="D399" s="70">
        <v>12</v>
      </c>
      <c r="E399" s="95"/>
      <c r="F399" s="96"/>
      <c r="G399" s="24">
        <f>D399*E399</f>
        <v>0</v>
      </c>
    </row>
    <row r="400" spans="1:7" ht="14.25">
      <c r="A400" s="4"/>
      <c r="B400" s="53"/>
      <c r="C400" s="70"/>
      <c r="D400" s="70"/>
      <c r="E400" s="95"/>
      <c r="F400" s="96"/>
      <c r="G400" s="24"/>
    </row>
    <row r="401" spans="1:7" ht="30" customHeight="1">
      <c r="A401" s="4">
        <f>A399+1</f>
        <v>109</v>
      </c>
      <c r="B401" s="53" t="s">
        <v>219</v>
      </c>
      <c r="C401" s="70" t="s">
        <v>73</v>
      </c>
      <c r="D401" s="70">
        <v>6</v>
      </c>
      <c r="E401" s="95"/>
      <c r="F401" s="96"/>
      <c r="G401" s="24">
        <f>E401*D401</f>
        <v>0</v>
      </c>
    </row>
    <row r="402" spans="1:7" ht="14.25">
      <c r="A402" s="4"/>
      <c r="B402" s="53"/>
      <c r="C402" s="70"/>
      <c r="D402" s="70"/>
      <c r="E402" s="95"/>
      <c r="F402" s="96"/>
      <c r="G402" s="24"/>
    </row>
    <row r="403" spans="1:7" ht="30" customHeight="1">
      <c r="A403" s="4"/>
      <c r="B403" s="53" t="s">
        <v>220</v>
      </c>
      <c r="C403" s="70"/>
      <c r="D403" s="70"/>
      <c r="E403" s="95"/>
      <c r="F403" s="96"/>
      <c r="G403" s="24"/>
    </row>
    <row r="404" spans="1:7" ht="114.75">
      <c r="A404" s="4">
        <f>A401+1</f>
        <v>110</v>
      </c>
      <c r="B404" s="53" t="s">
        <v>221</v>
      </c>
      <c r="C404" s="70" t="s">
        <v>123</v>
      </c>
      <c r="D404" s="70">
        <v>1</v>
      </c>
      <c r="E404" s="95"/>
      <c r="F404" s="96"/>
      <c r="G404" s="24">
        <f>E404*D404</f>
        <v>0</v>
      </c>
    </row>
    <row r="405" spans="1:7" ht="42.75" customHeight="1">
      <c r="A405" s="4"/>
      <c r="B405" s="53" t="s">
        <v>222</v>
      </c>
      <c r="C405" s="70"/>
      <c r="D405" s="70"/>
      <c r="E405" s="95"/>
      <c r="F405" s="96"/>
      <c r="G405" s="24"/>
    </row>
    <row r="406" spans="1:7" ht="33.75" customHeight="1">
      <c r="A406" s="4"/>
      <c r="B406" s="53" t="s">
        <v>223</v>
      </c>
      <c r="C406" s="70"/>
      <c r="D406" s="70"/>
      <c r="E406" s="95"/>
      <c r="F406" s="96"/>
      <c r="G406" s="24"/>
    </row>
    <row r="407" spans="1:7" ht="30" customHeight="1">
      <c r="A407" s="4"/>
      <c r="B407" s="53" t="s">
        <v>224</v>
      </c>
      <c r="C407" s="70"/>
      <c r="D407" s="70"/>
      <c r="E407" s="95"/>
      <c r="F407" s="96"/>
      <c r="G407" s="24"/>
    </row>
    <row r="408" spans="1:7" ht="30" customHeight="1">
      <c r="A408" s="4"/>
      <c r="B408" s="53" t="s">
        <v>225</v>
      </c>
      <c r="C408" s="70"/>
      <c r="D408" s="70"/>
      <c r="E408" s="95"/>
      <c r="F408" s="96"/>
      <c r="G408" s="24"/>
    </row>
    <row r="409" spans="1:7" ht="30" customHeight="1">
      <c r="A409" s="4"/>
      <c r="B409" s="53" t="s">
        <v>226</v>
      </c>
      <c r="C409" s="70"/>
      <c r="D409" s="70"/>
      <c r="E409" s="95"/>
      <c r="F409" s="96"/>
      <c r="G409" s="24"/>
    </row>
    <row r="410" spans="1:7" ht="30" customHeight="1">
      <c r="A410" s="4"/>
      <c r="B410" s="53" t="s">
        <v>227</v>
      </c>
      <c r="C410" s="70"/>
      <c r="D410" s="70"/>
      <c r="E410" s="95"/>
      <c r="F410" s="96"/>
      <c r="G410" s="24"/>
    </row>
    <row r="411" spans="1:7" ht="30" customHeight="1">
      <c r="A411" s="4"/>
      <c r="B411" s="53" t="s">
        <v>228</v>
      </c>
      <c r="C411" s="70"/>
      <c r="D411" s="70"/>
      <c r="E411" s="95"/>
      <c r="F411" s="96"/>
      <c r="G411" s="24"/>
    </row>
    <row r="412" spans="1:7" ht="30" customHeight="1">
      <c r="A412" s="4"/>
      <c r="B412" s="53" t="s">
        <v>229</v>
      </c>
      <c r="C412" s="70"/>
      <c r="D412" s="70"/>
      <c r="E412" s="95"/>
      <c r="F412" s="96"/>
      <c r="G412" s="24"/>
    </row>
    <row r="413" spans="1:7" ht="30" customHeight="1">
      <c r="A413" s="4"/>
      <c r="B413" s="53" t="s">
        <v>230</v>
      </c>
      <c r="C413" s="70"/>
      <c r="D413" s="70"/>
      <c r="E413" s="95"/>
      <c r="F413" s="96"/>
      <c r="G413" s="24"/>
    </row>
    <row r="414" spans="1:7" ht="14.25">
      <c r="A414" s="4"/>
      <c r="B414" s="53"/>
      <c r="C414" s="70"/>
      <c r="D414" s="70"/>
      <c r="E414" s="95"/>
      <c r="F414" s="96"/>
      <c r="G414" s="24"/>
    </row>
    <row r="415" spans="1:7" ht="95.25" customHeight="1">
      <c r="A415" s="4">
        <f>A404+1</f>
        <v>111</v>
      </c>
      <c r="B415" s="53" t="s">
        <v>231</v>
      </c>
      <c r="C415" s="70"/>
      <c r="D415" s="70"/>
      <c r="E415" s="95"/>
      <c r="F415" s="96"/>
      <c r="G415" s="24"/>
    </row>
    <row r="416" spans="1:7" ht="30" customHeight="1">
      <c r="A416" s="4" t="s">
        <v>113</v>
      </c>
      <c r="B416" s="53" t="s">
        <v>232</v>
      </c>
      <c r="C416" s="70" t="s">
        <v>118</v>
      </c>
      <c r="D416" s="70">
        <v>30</v>
      </c>
      <c r="E416" s="95"/>
      <c r="F416" s="96"/>
      <c r="G416" s="24">
        <f>E416*D416</f>
        <v>0</v>
      </c>
    </row>
    <row r="417" spans="1:7" ht="30" customHeight="1">
      <c r="A417" s="4" t="s">
        <v>115</v>
      </c>
      <c r="B417" s="53" t="s">
        <v>233</v>
      </c>
      <c r="C417" s="70" t="s">
        <v>118</v>
      </c>
      <c r="D417" s="70">
        <v>30</v>
      </c>
      <c r="E417" s="95"/>
      <c r="F417" s="96"/>
      <c r="G417" s="24">
        <f>E417*D417</f>
        <v>0</v>
      </c>
    </row>
    <row r="418" spans="1:7" ht="30" customHeight="1">
      <c r="A418" s="4" t="s">
        <v>79</v>
      </c>
      <c r="B418" s="53" t="s">
        <v>234</v>
      </c>
      <c r="C418" s="70" t="s">
        <v>118</v>
      </c>
      <c r="D418" s="70">
        <v>20</v>
      </c>
      <c r="E418" s="95"/>
      <c r="F418" s="96"/>
      <c r="G418" s="24">
        <f>E418*D418</f>
        <v>0</v>
      </c>
    </row>
    <row r="419" spans="1:7" ht="30" customHeight="1">
      <c r="A419" s="4" t="s">
        <v>80</v>
      </c>
      <c r="B419" s="53" t="s">
        <v>235</v>
      </c>
      <c r="C419" s="70" t="s">
        <v>118</v>
      </c>
      <c r="D419" s="70">
        <v>150</v>
      </c>
      <c r="E419" s="95"/>
      <c r="F419" s="96"/>
      <c r="G419" s="24">
        <f>E419*D419</f>
        <v>0</v>
      </c>
    </row>
    <row r="420" spans="1:7" ht="30" customHeight="1">
      <c r="A420" s="4" t="s">
        <v>81</v>
      </c>
      <c r="B420" s="53" t="s">
        <v>236</v>
      </c>
      <c r="C420" s="70" t="s">
        <v>118</v>
      </c>
      <c r="D420" s="70">
        <v>45</v>
      </c>
      <c r="E420" s="95"/>
      <c r="F420" s="96"/>
      <c r="G420" s="24">
        <f>E420*D420</f>
        <v>0</v>
      </c>
    </row>
    <row r="421" spans="1:7" ht="14.25">
      <c r="A421" s="4"/>
      <c r="B421" s="53"/>
      <c r="C421" s="70"/>
      <c r="D421" s="70"/>
      <c r="E421" s="95"/>
      <c r="F421" s="96"/>
      <c r="G421" s="24"/>
    </row>
    <row r="422" spans="1:7" ht="71.25" customHeight="1">
      <c r="A422" s="4">
        <f>A415+1</f>
        <v>112</v>
      </c>
      <c r="B422" s="53" t="s">
        <v>237</v>
      </c>
      <c r="C422" s="70"/>
      <c r="D422" s="70"/>
      <c r="E422" s="95"/>
      <c r="F422" s="96"/>
      <c r="G422" s="24"/>
    </row>
    <row r="423" spans="1:7" ht="30" customHeight="1">
      <c r="A423" s="4"/>
      <c r="B423" s="53" t="s">
        <v>238</v>
      </c>
      <c r="C423" s="70" t="s">
        <v>118</v>
      </c>
      <c r="D423" s="70">
        <v>45</v>
      </c>
      <c r="E423" s="95"/>
      <c r="F423" s="96"/>
      <c r="G423" s="24">
        <f>E423*D423</f>
        <v>0</v>
      </c>
    </row>
    <row r="424" spans="1:7" ht="14.25">
      <c r="A424" s="4"/>
      <c r="B424" s="53"/>
      <c r="C424" s="70"/>
      <c r="D424" s="70"/>
      <c r="E424" s="95"/>
      <c r="F424" s="96"/>
      <c r="G424" s="24"/>
    </row>
    <row r="425" spans="1:7" ht="38.25">
      <c r="A425" s="4">
        <f>A422+1</f>
        <v>113</v>
      </c>
      <c r="B425" s="53" t="s">
        <v>239</v>
      </c>
      <c r="C425" s="70"/>
      <c r="D425" s="70"/>
      <c r="E425" s="95"/>
      <c r="F425" s="96"/>
      <c r="G425" s="24"/>
    </row>
    <row r="426" spans="1:7" ht="30" customHeight="1">
      <c r="A426" s="4" t="s">
        <v>113</v>
      </c>
      <c r="B426" s="53" t="s">
        <v>232</v>
      </c>
      <c r="C426" s="70" t="s">
        <v>121</v>
      </c>
      <c r="D426" s="70">
        <v>2</v>
      </c>
      <c r="E426" s="95"/>
      <c r="F426" s="96"/>
      <c r="G426" s="24">
        <f t="shared" ref="G426:G436" si="2">E426*D426</f>
        <v>0</v>
      </c>
    </row>
    <row r="427" spans="1:7" ht="30" customHeight="1">
      <c r="A427" s="4" t="s">
        <v>115</v>
      </c>
      <c r="B427" s="53" t="s">
        <v>233</v>
      </c>
      <c r="C427" s="70" t="s">
        <v>121</v>
      </c>
      <c r="D427" s="70">
        <v>2</v>
      </c>
      <c r="E427" s="95"/>
      <c r="F427" s="96"/>
      <c r="G427" s="24">
        <f t="shared" si="2"/>
        <v>0</v>
      </c>
    </row>
    <row r="428" spans="1:7" ht="30" customHeight="1">
      <c r="A428" s="4" t="s">
        <v>79</v>
      </c>
      <c r="B428" s="53" t="s">
        <v>236</v>
      </c>
      <c r="C428" s="70" t="s">
        <v>121</v>
      </c>
      <c r="D428" s="70">
        <v>6</v>
      </c>
      <c r="E428" s="95"/>
      <c r="F428" s="96"/>
      <c r="G428" s="24">
        <f t="shared" si="2"/>
        <v>0</v>
      </c>
    </row>
    <row r="429" spans="1:7" ht="14.25">
      <c r="A429" s="4"/>
      <c r="B429" s="53"/>
      <c r="C429" s="70"/>
      <c r="D429" s="70"/>
      <c r="E429" s="95"/>
      <c r="F429" s="96"/>
      <c r="G429" s="24"/>
    </row>
    <row r="430" spans="1:7" ht="63.75">
      <c r="A430" s="4">
        <f>A425+1</f>
        <v>114</v>
      </c>
      <c r="B430" s="53" t="s">
        <v>240</v>
      </c>
      <c r="C430" s="70" t="s">
        <v>121</v>
      </c>
      <c r="D430" s="70">
        <v>1</v>
      </c>
      <c r="E430" s="95"/>
      <c r="F430" s="96"/>
      <c r="G430" s="24">
        <f t="shared" si="2"/>
        <v>0</v>
      </c>
    </row>
    <row r="431" spans="1:7" ht="14.25">
      <c r="A431" s="4"/>
      <c r="B431" s="53"/>
      <c r="C431" s="70"/>
      <c r="D431" s="70"/>
      <c r="E431" s="95"/>
      <c r="F431" s="96"/>
      <c r="G431" s="24"/>
    </row>
    <row r="432" spans="1:7" ht="25.5">
      <c r="A432" s="4">
        <f>A430+1</f>
        <v>115</v>
      </c>
      <c r="B432" s="53" t="s">
        <v>241</v>
      </c>
      <c r="C432" s="70" t="s">
        <v>121</v>
      </c>
      <c r="D432" s="70">
        <v>12</v>
      </c>
      <c r="E432" s="95"/>
      <c r="F432" s="96"/>
      <c r="G432" s="24">
        <f t="shared" si="2"/>
        <v>0</v>
      </c>
    </row>
    <row r="433" spans="1:7" ht="14.25">
      <c r="A433" s="4"/>
      <c r="B433" s="53"/>
      <c r="C433" s="70"/>
      <c r="D433" s="70"/>
      <c r="E433" s="95"/>
      <c r="F433" s="96"/>
      <c r="G433" s="24"/>
    </row>
    <row r="434" spans="1:7" ht="25.5">
      <c r="A434" s="4">
        <f>A432+1</f>
        <v>116</v>
      </c>
      <c r="B434" s="53" t="s">
        <v>242</v>
      </c>
      <c r="C434" s="70" t="s">
        <v>118</v>
      </c>
      <c r="D434" s="70">
        <v>125</v>
      </c>
      <c r="E434" s="95"/>
      <c r="F434" s="96"/>
      <c r="G434" s="24">
        <f t="shared" si="2"/>
        <v>0</v>
      </c>
    </row>
    <row r="435" spans="1:7" ht="14.25">
      <c r="A435" s="4"/>
      <c r="B435" s="53"/>
      <c r="C435" s="70"/>
      <c r="D435" s="70"/>
      <c r="E435" s="95"/>
      <c r="F435" s="96"/>
      <c r="G435" s="24"/>
    </row>
    <row r="436" spans="1:7" ht="25.5">
      <c r="A436" s="4">
        <f>A434+1</f>
        <v>117</v>
      </c>
      <c r="B436" s="53" t="s">
        <v>243</v>
      </c>
      <c r="C436" s="70" t="s">
        <v>118</v>
      </c>
      <c r="D436" s="70">
        <v>15</v>
      </c>
      <c r="E436" s="95"/>
      <c r="F436" s="96"/>
      <c r="G436" s="24">
        <f t="shared" si="2"/>
        <v>0</v>
      </c>
    </row>
    <row r="437" spans="1:7" s="86" customFormat="1" ht="32.25" customHeight="1">
      <c r="A437" s="73"/>
      <c r="B437" s="60" t="s">
        <v>864</v>
      </c>
      <c r="C437" s="74"/>
      <c r="D437" s="75"/>
      <c r="E437" s="97"/>
      <c r="F437" s="97"/>
      <c r="G437" s="92">
        <f>ROUNDUP(SUM(G8:G436),0)</f>
        <v>0</v>
      </c>
    </row>
  </sheetData>
  <sheetProtection password="DA89" sheet="1" objects="1" scenarios="1"/>
  <mergeCells count="5">
    <mergeCell ref="A4:G4"/>
    <mergeCell ref="A6:G6"/>
    <mergeCell ref="A1:G1"/>
    <mergeCell ref="A2:G2"/>
    <mergeCell ref="A3:G3"/>
  </mergeCells>
  <printOptions horizontalCentered="1" gridLines="1"/>
  <pageMargins left="0.51181102362204722" right="0.23622047244094491" top="0.74803149606299213" bottom="0.62992125984251968" header="0.51181102362204722" footer="0.51181102362204722"/>
  <pageSetup paperSize="9" scale="85" orientation="landscape" horizontalDpi="300" verticalDpi="300" r:id="rId1"/>
  <headerFooter alignWithMargins="0">
    <oddFooter>&amp;L&amp;A&amp;CPage &amp;P of &amp;N</oddFooter>
  </headerFooter>
  <drawing r:id="rId2"/>
</worksheet>
</file>

<file path=xl/worksheets/sheet5.xml><?xml version="1.0" encoding="utf-8"?>
<worksheet xmlns="http://schemas.openxmlformats.org/spreadsheetml/2006/main" xmlns:r="http://schemas.openxmlformats.org/officeDocument/2006/relationships">
  <dimension ref="A1:L84"/>
  <sheetViews>
    <sheetView topLeftCell="A79" zoomScaleSheetLayoutView="85" workbookViewId="0">
      <selection activeCell="C94" sqref="C94"/>
    </sheetView>
  </sheetViews>
  <sheetFormatPr defaultRowHeight="15"/>
  <cols>
    <col min="1" max="1" width="8.28515625" style="5" bestFit="1" customWidth="1"/>
    <col min="2" max="2" width="61.5703125" style="6" customWidth="1"/>
    <col min="3" max="3" width="7.42578125" style="9" customWidth="1"/>
    <col min="4" max="4" width="12.5703125" style="18" customWidth="1"/>
    <col min="5" max="5" width="16.85546875" style="19" customWidth="1"/>
    <col min="6" max="6" width="37.85546875" style="19" customWidth="1"/>
    <col min="7" max="7" width="20.85546875" style="20" customWidth="1"/>
    <col min="8" max="16384" width="9.140625" style="3"/>
  </cols>
  <sheetData>
    <row r="1" spans="1:12" ht="30.75" customHeight="1">
      <c r="A1" s="105" t="s">
        <v>513</v>
      </c>
      <c r="B1" s="105"/>
      <c r="C1" s="105"/>
      <c r="D1" s="105"/>
      <c r="E1" s="105"/>
      <c r="F1" s="105"/>
      <c r="G1" s="105"/>
    </row>
    <row r="2" spans="1:12">
      <c r="A2" s="104"/>
      <c r="B2" s="104"/>
      <c r="C2" s="104"/>
      <c r="D2" s="104"/>
      <c r="E2" s="104"/>
      <c r="F2" s="104"/>
      <c r="G2" s="104"/>
    </row>
    <row r="3" spans="1:12" s="21" customFormat="1" ht="30" customHeight="1">
      <c r="A3" s="103" t="s">
        <v>857</v>
      </c>
      <c r="B3" s="103"/>
      <c r="C3" s="103"/>
      <c r="D3" s="103"/>
      <c r="E3" s="103"/>
      <c r="F3" s="103"/>
      <c r="G3" s="103"/>
    </row>
    <row r="4" spans="1:12" s="13" customFormat="1" ht="14.25">
      <c r="A4" s="104"/>
      <c r="B4" s="104"/>
      <c r="C4" s="104"/>
      <c r="D4" s="104"/>
      <c r="E4" s="104"/>
      <c r="F4" s="104"/>
      <c r="G4" s="104"/>
      <c r="H4" s="12"/>
      <c r="I4" s="12"/>
      <c r="J4" s="12"/>
      <c r="K4" s="12"/>
      <c r="L4" s="12"/>
    </row>
    <row r="5" spans="1:12" s="13" customFormat="1" ht="30" customHeight="1">
      <c r="A5" s="63" t="s">
        <v>851</v>
      </c>
      <c r="B5" s="52" t="s">
        <v>846</v>
      </c>
      <c r="C5" s="51" t="s">
        <v>111</v>
      </c>
      <c r="D5" s="64" t="s">
        <v>124</v>
      </c>
      <c r="E5" s="64" t="s">
        <v>847</v>
      </c>
      <c r="F5" s="64" t="s">
        <v>848</v>
      </c>
      <c r="G5" s="65" t="s">
        <v>849</v>
      </c>
      <c r="H5" s="12"/>
      <c r="I5" s="12"/>
      <c r="J5" s="12"/>
      <c r="K5" s="12"/>
      <c r="L5" s="12"/>
    </row>
    <row r="6" spans="1:12" s="13" customFormat="1" ht="14.25">
      <c r="A6" s="104"/>
      <c r="B6" s="104"/>
      <c r="C6" s="104"/>
      <c r="D6" s="104"/>
      <c r="E6" s="104"/>
      <c r="F6" s="104"/>
      <c r="G6" s="104"/>
      <c r="H6" s="12"/>
      <c r="I6" s="12"/>
      <c r="J6" s="12"/>
      <c r="K6" s="12"/>
      <c r="L6" s="12"/>
    </row>
    <row r="7" spans="1:12" s="21" customFormat="1" ht="30" customHeight="1">
      <c r="A7" s="54" t="s">
        <v>22</v>
      </c>
      <c r="B7" s="55" t="s">
        <v>410</v>
      </c>
      <c r="C7" s="66"/>
      <c r="D7" s="66"/>
      <c r="E7" s="93"/>
      <c r="F7" s="93"/>
      <c r="G7" s="67"/>
    </row>
    <row r="8" spans="1:12" s="16" customFormat="1" ht="30" customHeight="1">
      <c r="A8" s="14"/>
      <c r="B8" s="17" t="s">
        <v>411</v>
      </c>
      <c r="C8" s="2"/>
      <c r="D8" s="2"/>
      <c r="E8" s="95"/>
      <c r="F8" s="96"/>
      <c r="G8" s="24"/>
      <c r="H8" s="15"/>
      <c r="I8" s="15"/>
    </row>
    <row r="9" spans="1:12" s="16" customFormat="1" ht="102">
      <c r="A9" s="4">
        <v>1</v>
      </c>
      <c r="B9" s="53" t="s">
        <v>412</v>
      </c>
      <c r="C9" s="70"/>
      <c r="D9" s="70"/>
      <c r="E9" s="95"/>
      <c r="F9" s="96"/>
      <c r="G9" s="24"/>
      <c r="H9" s="15"/>
      <c r="I9" s="15"/>
    </row>
    <row r="10" spans="1:12" s="16" customFormat="1" ht="14.25">
      <c r="A10" s="4"/>
      <c r="B10" s="53" t="s">
        <v>413</v>
      </c>
      <c r="C10" s="70"/>
      <c r="D10" s="70"/>
      <c r="E10" s="95"/>
      <c r="F10" s="96"/>
      <c r="G10" s="24"/>
      <c r="H10" s="15"/>
      <c r="I10" s="15"/>
    </row>
    <row r="11" spans="1:12" s="16" customFormat="1" ht="89.25">
      <c r="A11" s="4"/>
      <c r="B11" s="53" t="s">
        <v>414</v>
      </c>
      <c r="C11" s="70"/>
      <c r="D11" s="70"/>
      <c r="E11" s="95"/>
      <c r="F11" s="96"/>
      <c r="G11" s="24"/>
    </row>
    <row r="12" spans="1:12" s="16" customFormat="1" ht="30" customHeight="1">
      <c r="A12" s="4" t="s">
        <v>113</v>
      </c>
      <c r="B12" s="53" t="s">
        <v>415</v>
      </c>
      <c r="C12" s="70" t="s">
        <v>121</v>
      </c>
      <c r="D12" s="70">
        <v>2</v>
      </c>
      <c r="E12" s="95"/>
      <c r="F12" s="96"/>
      <c r="G12" s="24">
        <f>E12*D12</f>
        <v>0</v>
      </c>
      <c r="H12" s="15"/>
      <c r="I12" s="15"/>
      <c r="J12" s="15"/>
      <c r="K12" s="15"/>
      <c r="L12" s="15"/>
    </row>
    <row r="13" spans="1:12" s="16" customFormat="1" ht="30" customHeight="1">
      <c r="A13" s="4" t="s">
        <v>115</v>
      </c>
      <c r="B13" s="53" t="s">
        <v>416</v>
      </c>
      <c r="C13" s="70" t="s">
        <v>121</v>
      </c>
      <c r="D13" s="70">
        <v>2</v>
      </c>
      <c r="E13" s="95"/>
      <c r="F13" s="96"/>
      <c r="G13" s="24">
        <f>E13*D13</f>
        <v>0</v>
      </c>
      <c r="H13" s="15"/>
      <c r="I13" s="15"/>
      <c r="J13" s="15"/>
      <c r="K13" s="15"/>
      <c r="L13" s="15"/>
    </row>
    <row r="14" spans="1:12" s="16" customFormat="1" ht="30" customHeight="1">
      <c r="A14" s="4" t="s">
        <v>79</v>
      </c>
      <c r="B14" s="53" t="s">
        <v>417</v>
      </c>
      <c r="C14" s="70" t="s">
        <v>121</v>
      </c>
      <c r="D14" s="70">
        <v>4</v>
      </c>
      <c r="E14" s="95"/>
      <c r="F14" s="96"/>
      <c r="G14" s="24">
        <f>E14*D14</f>
        <v>0</v>
      </c>
      <c r="H14" s="15"/>
      <c r="I14" s="15"/>
      <c r="J14" s="15"/>
      <c r="K14" s="15"/>
      <c r="L14" s="15"/>
    </row>
    <row r="15" spans="1:12" s="16" customFormat="1" ht="30" customHeight="1">
      <c r="A15" s="4" t="s">
        <v>80</v>
      </c>
      <c r="B15" s="53" t="s">
        <v>418</v>
      </c>
      <c r="C15" s="70" t="s">
        <v>121</v>
      </c>
      <c r="D15" s="70">
        <v>2</v>
      </c>
      <c r="E15" s="95"/>
      <c r="F15" s="96"/>
      <c r="G15" s="24">
        <f>E15*D15</f>
        <v>0</v>
      </c>
      <c r="H15" s="15"/>
      <c r="I15" s="15"/>
      <c r="J15" s="15"/>
      <c r="K15" s="15"/>
      <c r="L15" s="15"/>
    </row>
    <row r="16" spans="1:12" s="16" customFormat="1" ht="14.25">
      <c r="A16" s="4"/>
      <c r="B16" s="53" t="s">
        <v>419</v>
      </c>
      <c r="C16" s="70"/>
      <c r="D16" s="70"/>
      <c r="E16" s="95"/>
      <c r="F16" s="96"/>
      <c r="G16" s="24"/>
    </row>
    <row r="17" spans="1:12" s="16" customFormat="1" ht="165.75">
      <c r="A17" s="4">
        <f>A9+1</f>
        <v>2</v>
      </c>
      <c r="B17" s="53" t="s">
        <v>420</v>
      </c>
      <c r="C17" s="70"/>
      <c r="D17" s="70"/>
      <c r="E17" s="95"/>
      <c r="F17" s="96"/>
      <c r="G17" s="24"/>
      <c r="H17" s="15"/>
      <c r="I17" s="15"/>
    </row>
    <row r="18" spans="1:12" s="16" customFormat="1" ht="30" customHeight="1">
      <c r="A18" s="4" t="s">
        <v>113</v>
      </c>
      <c r="B18" s="53" t="s">
        <v>421</v>
      </c>
      <c r="C18" s="70" t="s">
        <v>121</v>
      </c>
      <c r="D18" s="70">
        <v>37</v>
      </c>
      <c r="E18" s="95"/>
      <c r="F18" s="96"/>
      <c r="G18" s="24">
        <f>E18*D18</f>
        <v>0</v>
      </c>
      <c r="H18" s="15"/>
      <c r="I18" s="15"/>
      <c r="J18" s="15"/>
      <c r="K18" s="15"/>
      <c r="L18" s="15"/>
    </row>
    <row r="19" spans="1:12" s="16" customFormat="1" ht="30" customHeight="1">
      <c r="A19" s="4" t="s">
        <v>115</v>
      </c>
      <c r="B19" s="53" t="s">
        <v>422</v>
      </c>
      <c r="C19" s="70" t="s">
        <v>121</v>
      </c>
      <c r="D19" s="70">
        <v>10</v>
      </c>
      <c r="E19" s="95"/>
      <c r="F19" s="96"/>
      <c r="G19" s="24">
        <f>E19*D19</f>
        <v>0</v>
      </c>
      <c r="H19" s="15"/>
      <c r="I19" s="15"/>
      <c r="J19" s="15"/>
      <c r="K19" s="15"/>
      <c r="L19" s="15"/>
    </row>
    <row r="20" spans="1:12" s="16" customFormat="1" ht="30" customHeight="1">
      <c r="A20" s="4" t="s">
        <v>79</v>
      </c>
      <c r="B20" s="53" t="s">
        <v>423</v>
      </c>
      <c r="C20" s="70" t="s">
        <v>121</v>
      </c>
      <c r="D20" s="70">
        <v>34</v>
      </c>
      <c r="E20" s="95"/>
      <c r="F20" s="96"/>
      <c r="G20" s="24">
        <f>E20*D20</f>
        <v>0</v>
      </c>
      <c r="H20" s="15"/>
      <c r="I20" s="15"/>
      <c r="J20" s="15"/>
      <c r="K20" s="15"/>
      <c r="L20" s="15"/>
    </row>
    <row r="21" spans="1:12" s="16" customFormat="1" ht="30" customHeight="1">
      <c r="A21" s="4" t="s">
        <v>80</v>
      </c>
      <c r="B21" s="53" t="s">
        <v>424</v>
      </c>
      <c r="C21" s="70" t="s">
        <v>121</v>
      </c>
      <c r="D21" s="70">
        <v>9</v>
      </c>
      <c r="E21" s="95"/>
      <c r="F21" s="96"/>
      <c r="G21" s="24">
        <f>E21*D21</f>
        <v>0</v>
      </c>
      <c r="H21" s="15"/>
      <c r="I21" s="15"/>
      <c r="J21" s="15"/>
      <c r="K21" s="15"/>
      <c r="L21" s="15"/>
    </row>
    <row r="22" spans="1:12" s="16" customFormat="1" ht="30" customHeight="1">
      <c r="A22" s="4">
        <f>A17+1</f>
        <v>3</v>
      </c>
      <c r="B22" s="53" t="s">
        <v>425</v>
      </c>
      <c r="C22" s="70" t="s">
        <v>121</v>
      </c>
      <c r="D22" s="70">
        <v>90</v>
      </c>
      <c r="E22" s="95"/>
      <c r="F22" s="96"/>
      <c r="G22" s="24">
        <f>E22*D22</f>
        <v>0</v>
      </c>
      <c r="H22" s="15"/>
      <c r="I22" s="15"/>
      <c r="J22" s="15"/>
      <c r="K22" s="15"/>
      <c r="L22" s="15"/>
    </row>
    <row r="23" spans="1:12" s="16" customFormat="1" ht="25.5">
      <c r="A23" s="4">
        <f>A22+1</f>
        <v>4</v>
      </c>
      <c r="B23" s="53" t="s">
        <v>426</v>
      </c>
      <c r="C23" s="70"/>
      <c r="D23" s="70"/>
      <c r="E23" s="95"/>
      <c r="F23" s="96"/>
      <c r="G23" s="24"/>
      <c r="H23" s="15"/>
      <c r="I23" s="15"/>
    </row>
    <row r="24" spans="1:12" s="16" customFormat="1" ht="30" customHeight="1">
      <c r="A24" s="4"/>
      <c r="B24" s="53" t="s">
        <v>427</v>
      </c>
      <c r="C24" s="70" t="s">
        <v>121</v>
      </c>
      <c r="D24" s="70">
        <v>4</v>
      </c>
      <c r="E24" s="95"/>
      <c r="F24" s="96"/>
      <c r="G24" s="24">
        <f>E24*D24</f>
        <v>0</v>
      </c>
      <c r="H24" s="15"/>
      <c r="I24" s="15"/>
      <c r="J24" s="15"/>
      <c r="K24" s="15"/>
      <c r="L24" s="15"/>
    </row>
    <row r="25" spans="1:12" s="16" customFormat="1" ht="51">
      <c r="A25" s="4">
        <f>A23+1</f>
        <v>5</v>
      </c>
      <c r="B25" s="53" t="s">
        <v>428</v>
      </c>
      <c r="C25" s="70" t="s">
        <v>121</v>
      </c>
      <c r="D25" s="70">
        <v>1</v>
      </c>
      <c r="E25" s="95"/>
      <c r="F25" s="96"/>
      <c r="G25" s="24">
        <f>E25*D25</f>
        <v>0</v>
      </c>
      <c r="H25" s="15"/>
      <c r="I25" s="15"/>
    </row>
    <row r="26" spans="1:12" s="16" customFormat="1" ht="14.25">
      <c r="A26" s="4"/>
      <c r="B26" s="53" t="s">
        <v>429</v>
      </c>
      <c r="C26" s="70"/>
      <c r="D26" s="70"/>
      <c r="E26" s="95"/>
      <c r="F26" s="96"/>
      <c r="G26" s="24"/>
      <c r="H26" s="15"/>
      <c r="I26" s="15"/>
    </row>
    <row r="27" spans="1:12" s="16" customFormat="1" ht="30" customHeight="1">
      <c r="A27" s="4">
        <f>A25+1</f>
        <v>6</v>
      </c>
      <c r="B27" s="53" t="s">
        <v>430</v>
      </c>
      <c r="C27" s="70" t="s">
        <v>19</v>
      </c>
      <c r="D27" s="70">
        <v>90</v>
      </c>
      <c r="E27" s="95"/>
      <c r="F27" s="96"/>
      <c r="G27" s="24">
        <f>E27*D27</f>
        <v>0</v>
      </c>
      <c r="H27" s="15"/>
      <c r="I27" s="15"/>
      <c r="J27" s="15"/>
      <c r="K27" s="15"/>
      <c r="L27" s="15"/>
    </row>
    <row r="28" spans="1:12" s="16" customFormat="1" ht="14.25">
      <c r="A28" s="4"/>
      <c r="B28" s="53" t="s">
        <v>431</v>
      </c>
      <c r="C28" s="70"/>
      <c r="D28" s="70"/>
      <c r="E28" s="95"/>
      <c r="F28" s="96"/>
      <c r="G28" s="24"/>
      <c r="H28" s="15"/>
      <c r="I28" s="15"/>
      <c r="J28" s="15"/>
      <c r="K28" s="15"/>
      <c r="L28" s="15"/>
    </row>
    <row r="29" spans="1:12" s="16" customFormat="1" ht="191.25">
      <c r="A29" s="4">
        <f>A27+1</f>
        <v>7</v>
      </c>
      <c r="B29" s="53" t="s">
        <v>432</v>
      </c>
      <c r="C29" s="70"/>
      <c r="D29" s="70"/>
      <c r="E29" s="95"/>
      <c r="F29" s="96"/>
      <c r="G29" s="24"/>
      <c r="H29" s="15"/>
      <c r="I29" s="15"/>
      <c r="J29" s="15"/>
      <c r="K29" s="15"/>
      <c r="L29" s="15"/>
    </row>
    <row r="30" spans="1:12" s="16" customFormat="1" ht="14.25">
      <c r="A30" s="4"/>
      <c r="B30" s="53" t="s">
        <v>433</v>
      </c>
      <c r="C30" s="70"/>
      <c r="D30" s="70"/>
      <c r="E30" s="95"/>
      <c r="F30" s="96"/>
      <c r="G30" s="24"/>
      <c r="H30" s="15"/>
      <c r="I30" s="15"/>
      <c r="J30" s="15"/>
      <c r="K30" s="15"/>
      <c r="L30" s="15"/>
    </row>
    <row r="31" spans="1:12" s="16" customFormat="1" ht="14.25">
      <c r="A31" s="4"/>
      <c r="B31" s="53" t="s">
        <v>434</v>
      </c>
      <c r="C31" s="70"/>
      <c r="D31" s="70"/>
      <c r="E31" s="95"/>
      <c r="F31" s="96"/>
      <c r="G31" s="24"/>
      <c r="H31" s="15"/>
      <c r="I31" s="15"/>
      <c r="J31" s="15"/>
      <c r="K31" s="15"/>
      <c r="L31" s="15"/>
    </row>
    <row r="32" spans="1:12" s="16" customFormat="1" ht="14.25">
      <c r="A32" s="4"/>
      <c r="B32" s="53" t="s">
        <v>435</v>
      </c>
      <c r="C32" s="70"/>
      <c r="D32" s="70"/>
      <c r="E32" s="95"/>
      <c r="F32" s="96"/>
      <c r="G32" s="24"/>
      <c r="H32" s="15"/>
      <c r="I32" s="15"/>
      <c r="J32" s="15"/>
      <c r="K32" s="15"/>
      <c r="L32" s="15"/>
    </row>
    <row r="33" spans="1:12" s="16" customFormat="1" ht="30" customHeight="1">
      <c r="A33" s="4" t="s">
        <v>113</v>
      </c>
      <c r="B33" s="53">
        <v>1500</v>
      </c>
      <c r="C33" s="70" t="s">
        <v>121</v>
      </c>
      <c r="D33" s="70">
        <v>1</v>
      </c>
      <c r="E33" s="95"/>
      <c r="F33" s="96"/>
      <c r="G33" s="24">
        <f>+E33*D33</f>
        <v>0</v>
      </c>
      <c r="H33" s="15"/>
      <c r="I33" s="15"/>
      <c r="J33" s="15"/>
      <c r="K33" s="15"/>
      <c r="L33" s="15"/>
    </row>
    <row r="34" spans="1:12" s="16" customFormat="1" ht="30" customHeight="1">
      <c r="A34" s="4" t="s">
        <v>115</v>
      </c>
      <c r="B34" s="53">
        <v>2000</v>
      </c>
      <c r="C34" s="70" t="s">
        <v>121</v>
      </c>
      <c r="D34" s="70">
        <v>1</v>
      </c>
      <c r="E34" s="95"/>
      <c r="F34" s="96"/>
      <c r="G34" s="24">
        <f>+E34*D34</f>
        <v>0</v>
      </c>
      <c r="H34" s="15"/>
      <c r="I34" s="15"/>
      <c r="J34" s="15"/>
      <c r="K34" s="15"/>
      <c r="L34" s="15"/>
    </row>
    <row r="35" spans="1:12" s="16" customFormat="1" ht="14.25">
      <c r="A35" s="4"/>
      <c r="B35" s="53" t="s">
        <v>436</v>
      </c>
      <c r="C35" s="70"/>
      <c r="D35" s="70"/>
      <c r="E35" s="95"/>
      <c r="F35" s="96"/>
      <c r="G35" s="24"/>
      <c r="H35" s="15"/>
      <c r="I35" s="15"/>
      <c r="J35" s="15"/>
      <c r="K35" s="15"/>
      <c r="L35" s="15"/>
    </row>
    <row r="36" spans="1:12" s="16" customFormat="1" ht="102">
      <c r="A36" s="4">
        <f>A29+1</f>
        <v>8</v>
      </c>
      <c r="B36" s="53" t="s">
        <v>437</v>
      </c>
      <c r="C36" s="70"/>
      <c r="D36" s="70"/>
      <c r="E36" s="95"/>
      <c r="F36" s="96"/>
      <c r="G36" s="24"/>
      <c r="H36" s="15"/>
      <c r="I36" s="15"/>
      <c r="J36" s="15"/>
      <c r="K36" s="15"/>
      <c r="L36" s="15"/>
    </row>
    <row r="37" spans="1:12" s="16" customFormat="1" ht="30" customHeight="1">
      <c r="A37" s="4"/>
      <c r="B37" s="53" t="s">
        <v>438</v>
      </c>
      <c r="C37" s="70" t="s">
        <v>121</v>
      </c>
      <c r="D37" s="70">
        <v>20</v>
      </c>
      <c r="E37" s="95"/>
      <c r="F37" s="96"/>
      <c r="G37" s="24">
        <f>E37*D37</f>
        <v>0</v>
      </c>
      <c r="H37" s="15"/>
      <c r="I37" s="15"/>
      <c r="J37" s="15"/>
      <c r="K37" s="15"/>
      <c r="L37" s="15"/>
    </row>
    <row r="38" spans="1:12" s="16" customFormat="1" ht="14.25">
      <c r="A38" s="4"/>
      <c r="B38" s="53" t="s">
        <v>439</v>
      </c>
      <c r="C38" s="70"/>
      <c r="D38" s="70"/>
      <c r="E38" s="95"/>
      <c r="F38" s="96"/>
      <c r="G38" s="24"/>
      <c r="H38" s="15"/>
      <c r="I38" s="15"/>
      <c r="J38" s="15"/>
      <c r="K38" s="15"/>
      <c r="L38" s="15"/>
    </row>
    <row r="39" spans="1:12" s="16" customFormat="1" ht="289.5" customHeight="1">
      <c r="A39" s="4">
        <f>A36+1</f>
        <v>9</v>
      </c>
      <c r="B39" s="53" t="s">
        <v>872</v>
      </c>
      <c r="C39" s="70"/>
      <c r="D39" s="70"/>
      <c r="E39" s="95"/>
      <c r="F39" s="96"/>
      <c r="G39" s="24"/>
      <c r="H39" s="15"/>
      <c r="I39" s="15"/>
      <c r="J39" s="15"/>
      <c r="K39" s="15"/>
      <c r="L39" s="15"/>
    </row>
    <row r="40" spans="1:12" s="16" customFormat="1" ht="30" customHeight="1">
      <c r="A40" s="4"/>
      <c r="B40" s="53" t="s">
        <v>440</v>
      </c>
      <c r="C40" s="70" t="s">
        <v>121</v>
      </c>
      <c r="D40" s="70">
        <v>4</v>
      </c>
      <c r="E40" s="95"/>
      <c r="F40" s="96"/>
      <c r="G40" s="24">
        <f>E40*D40</f>
        <v>0</v>
      </c>
      <c r="H40" s="15"/>
      <c r="I40" s="15"/>
      <c r="J40" s="15"/>
      <c r="K40" s="15"/>
      <c r="L40" s="15"/>
    </row>
    <row r="41" spans="1:12" s="16" customFormat="1" ht="14.25">
      <c r="A41" s="4"/>
      <c r="B41" s="53" t="s">
        <v>441</v>
      </c>
      <c r="C41" s="70"/>
      <c r="D41" s="70"/>
      <c r="E41" s="95"/>
      <c r="F41" s="96"/>
      <c r="G41" s="24"/>
      <c r="H41" s="15"/>
      <c r="I41" s="15"/>
    </row>
    <row r="42" spans="1:12" s="16" customFormat="1" ht="51">
      <c r="A42" s="4">
        <f>A39+1</f>
        <v>10</v>
      </c>
      <c r="B42" s="53" t="s">
        <v>442</v>
      </c>
      <c r="C42" s="70" t="s">
        <v>443</v>
      </c>
      <c r="D42" s="70">
        <v>3000</v>
      </c>
      <c r="E42" s="95"/>
      <c r="F42" s="96"/>
      <c r="G42" s="24">
        <f>E42*D42</f>
        <v>0</v>
      </c>
      <c r="H42" s="15"/>
      <c r="I42" s="15"/>
    </row>
    <row r="43" spans="1:12" s="16" customFormat="1" ht="51">
      <c r="A43" s="4">
        <f>A42+1</f>
        <v>11</v>
      </c>
      <c r="B43" s="53" t="s">
        <v>444</v>
      </c>
      <c r="C43" s="70" t="s">
        <v>443</v>
      </c>
      <c r="D43" s="70">
        <v>3000</v>
      </c>
      <c r="E43" s="95"/>
      <c r="F43" s="96"/>
      <c r="G43" s="24">
        <f>E43*D43</f>
        <v>0</v>
      </c>
      <c r="H43" s="15"/>
      <c r="I43" s="15"/>
    </row>
    <row r="44" spans="1:12" s="16" customFormat="1" ht="25.5">
      <c r="A44" s="4">
        <f>A43+1</f>
        <v>12</v>
      </c>
      <c r="B44" s="53" t="s">
        <v>445</v>
      </c>
      <c r="C44" s="70" t="s">
        <v>443</v>
      </c>
      <c r="D44" s="70">
        <v>3500</v>
      </c>
      <c r="E44" s="95"/>
      <c r="F44" s="96"/>
      <c r="G44" s="24">
        <f>E44*D44</f>
        <v>0</v>
      </c>
      <c r="H44" s="15"/>
      <c r="I44" s="15"/>
    </row>
    <row r="45" spans="1:12" s="16" customFormat="1" ht="38.25">
      <c r="A45" s="4">
        <f>A44+1</f>
        <v>13</v>
      </c>
      <c r="B45" s="53" t="s">
        <v>446</v>
      </c>
      <c r="C45" s="70" t="s">
        <v>443</v>
      </c>
      <c r="D45" s="70">
        <v>300</v>
      </c>
      <c r="E45" s="95"/>
      <c r="F45" s="96"/>
      <c r="G45" s="24">
        <f>E45*D45</f>
        <v>0</v>
      </c>
      <c r="H45" s="15"/>
      <c r="I45" s="15"/>
    </row>
    <row r="46" spans="1:12" s="16" customFormat="1" ht="63.75">
      <c r="A46" s="4">
        <f>A45+1</f>
        <v>14</v>
      </c>
      <c r="B46" s="53" t="s">
        <v>447</v>
      </c>
      <c r="C46" s="70"/>
      <c r="D46" s="70"/>
      <c r="E46" s="95"/>
      <c r="F46" s="96"/>
      <c r="G46" s="24"/>
      <c r="H46" s="15"/>
      <c r="I46" s="15"/>
    </row>
    <row r="47" spans="1:12" s="16" customFormat="1" ht="30" customHeight="1">
      <c r="A47" s="4" t="s">
        <v>113</v>
      </c>
      <c r="B47" s="53" t="s">
        <v>448</v>
      </c>
      <c r="C47" s="70" t="s">
        <v>443</v>
      </c>
      <c r="D47" s="91">
        <v>45</v>
      </c>
      <c r="E47" s="95"/>
      <c r="F47" s="96"/>
      <c r="G47" s="24">
        <f>E47*D47</f>
        <v>0</v>
      </c>
      <c r="H47" s="15"/>
      <c r="I47" s="15"/>
    </row>
    <row r="48" spans="1:12" s="16" customFormat="1" ht="30" customHeight="1">
      <c r="A48" s="4" t="s">
        <v>115</v>
      </c>
      <c r="B48" s="53" t="s">
        <v>449</v>
      </c>
      <c r="C48" s="70" t="s">
        <v>443</v>
      </c>
      <c r="D48" s="91">
        <v>15</v>
      </c>
      <c r="E48" s="95"/>
      <c r="F48" s="96"/>
      <c r="G48" s="24">
        <f>E48*D48</f>
        <v>0</v>
      </c>
      <c r="H48" s="15"/>
      <c r="I48" s="15"/>
    </row>
    <row r="49" spans="1:12" s="16" customFormat="1" ht="38.25">
      <c r="A49" s="4">
        <f>A46+1</f>
        <v>15</v>
      </c>
      <c r="B49" s="53" t="s">
        <v>450</v>
      </c>
      <c r="C49" s="70"/>
      <c r="D49" s="70"/>
      <c r="E49" s="95"/>
      <c r="F49" s="96"/>
      <c r="G49" s="24"/>
      <c r="H49" s="15"/>
      <c r="I49" s="15"/>
      <c r="J49" s="15"/>
      <c r="K49" s="15"/>
      <c r="L49" s="15"/>
    </row>
    <row r="50" spans="1:12" s="16" customFormat="1" ht="30" customHeight="1">
      <c r="A50" s="4" t="s">
        <v>113</v>
      </c>
      <c r="B50" s="53" t="s">
        <v>451</v>
      </c>
      <c r="C50" s="70" t="s">
        <v>452</v>
      </c>
      <c r="D50" s="91">
        <v>800</v>
      </c>
      <c r="E50" s="95"/>
      <c r="F50" s="96"/>
      <c r="G50" s="24">
        <f t="shared" ref="G50:G55" si="0">E50*D50</f>
        <v>0</v>
      </c>
      <c r="H50" s="15"/>
      <c r="I50" s="15"/>
    </row>
    <row r="51" spans="1:12" s="16" customFormat="1" ht="30" customHeight="1">
      <c r="A51" s="4" t="s">
        <v>115</v>
      </c>
      <c r="B51" s="53" t="s">
        <v>453</v>
      </c>
      <c r="C51" s="70" t="s">
        <v>452</v>
      </c>
      <c r="D51" s="91">
        <v>600</v>
      </c>
      <c r="E51" s="95"/>
      <c r="F51" s="96"/>
      <c r="G51" s="24">
        <f t="shared" si="0"/>
        <v>0</v>
      </c>
      <c r="H51" s="15"/>
      <c r="I51" s="15"/>
    </row>
    <row r="52" spans="1:12" s="16" customFormat="1" ht="30" customHeight="1">
      <c r="A52" s="4" t="s">
        <v>79</v>
      </c>
      <c r="B52" s="53" t="s">
        <v>454</v>
      </c>
      <c r="C52" s="70" t="s">
        <v>452</v>
      </c>
      <c r="D52" s="91">
        <v>200</v>
      </c>
      <c r="E52" s="95"/>
      <c r="F52" s="96"/>
      <c r="G52" s="24">
        <f t="shared" si="0"/>
        <v>0</v>
      </c>
      <c r="H52" s="15"/>
      <c r="I52" s="15"/>
    </row>
    <row r="53" spans="1:12" s="16" customFormat="1" ht="30" customHeight="1">
      <c r="A53" s="4" t="s">
        <v>80</v>
      </c>
      <c r="B53" s="53" t="s">
        <v>455</v>
      </c>
      <c r="C53" s="70" t="s">
        <v>452</v>
      </c>
      <c r="D53" s="91">
        <v>200</v>
      </c>
      <c r="E53" s="95"/>
      <c r="F53" s="96"/>
      <c r="G53" s="24">
        <f t="shared" si="0"/>
        <v>0</v>
      </c>
      <c r="H53" s="15"/>
      <c r="I53" s="15"/>
    </row>
    <row r="54" spans="1:12" s="16" customFormat="1" ht="76.5">
      <c r="A54" s="4">
        <f>A49+1</f>
        <v>16</v>
      </c>
      <c r="B54" s="53" t="s">
        <v>456</v>
      </c>
      <c r="C54" s="70" t="s">
        <v>452</v>
      </c>
      <c r="D54" s="70">
        <v>90</v>
      </c>
      <c r="E54" s="95"/>
      <c r="F54" s="96"/>
      <c r="G54" s="24">
        <f t="shared" si="0"/>
        <v>0</v>
      </c>
      <c r="H54" s="15"/>
      <c r="I54" s="15"/>
      <c r="J54" s="15"/>
      <c r="K54" s="15"/>
      <c r="L54" s="15"/>
    </row>
    <row r="55" spans="1:12" s="16" customFormat="1" ht="38.25">
      <c r="A55" s="4">
        <f>A54+1</f>
        <v>17</v>
      </c>
      <c r="B55" s="53" t="s">
        <v>457</v>
      </c>
      <c r="C55" s="70" t="s">
        <v>452</v>
      </c>
      <c r="D55" s="70">
        <v>8</v>
      </c>
      <c r="E55" s="95"/>
      <c r="F55" s="96"/>
      <c r="G55" s="24">
        <f t="shared" si="0"/>
        <v>0</v>
      </c>
      <c r="H55" s="15"/>
      <c r="I55" s="15"/>
      <c r="J55" s="15"/>
      <c r="K55" s="15"/>
      <c r="L55" s="15"/>
    </row>
    <row r="56" spans="1:12" s="16" customFormat="1" ht="14.25">
      <c r="A56" s="4"/>
      <c r="B56" s="53" t="s">
        <v>458</v>
      </c>
      <c r="C56" s="70"/>
      <c r="D56" s="70"/>
      <c r="E56" s="95"/>
      <c r="F56" s="96"/>
      <c r="G56" s="24"/>
      <c r="H56" s="15"/>
      <c r="I56" s="15"/>
    </row>
    <row r="57" spans="1:12" s="16" customFormat="1" ht="51">
      <c r="A57" s="4">
        <f>A55+1</f>
        <v>18</v>
      </c>
      <c r="B57" s="53" t="s">
        <v>459</v>
      </c>
      <c r="C57" s="70" t="s">
        <v>452</v>
      </c>
      <c r="D57" s="70">
        <v>20</v>
      </c>
      <c r="E57" s="95"/>
      <c r="F57" s="96"/>
      <c r="G57" s="24">
        <f>E57*D57</f>
        <v>0</v>
      </c>
      <c r="H57" s="15"/>
      <c r="I57" s="15"/>
    </row>
    <row r="58" spans="1:12" s="16" customFormat="1" ht="14.25">
      <c r="A58" s="4"/>
      <c r="B58" s="53" t="s">
        <v>460</v>
      </c>
      <c r="C58" s="70"/>
      <c r="D58" s="70"/>
      <c r="E58" s="95"/>
      <c r="F58" s="96"/>
      <c r="G58" s="24"/>
      <c r="H58" s="15"/>
      <c r="I58" s="15"/>
    </row>
    <row r="59" spans="1:12" s="16" customFormat="1" ht="51">
      <c r="A59" s="4">
        <f>A57+1</f>
        <v>19</v>
      </c>
      <c r="B59" s="53" t="s">
        <v>459</v>
      </c>
      <c r="C59" s="70" t="s">
        <v>452</v>
      </c>
      <c r="D59" s="70">
        <v>20</v>
      </c>
      <c r="E59" s="95"/>
      <c r="F59" s="96"/>
      <c r="G59" s="24">
        <f>E59*D59</f>
        <v>0</v>
      </c>
      <c r="H59" s="15"/>
      <c r="I59" s="15"/>
    </row>
    <row r="60" spans="1:12" s="16" customFormat="1" ht="14.25">
      <c r="A60" s="4"/>
      <c r="B60" s="53" t="s">
        <v>461</v>
      </c>
      <c r="C60" s="70"/>
      <c r="D60" s="70"/>
      <c r="E60" s="95"/>
      <c r="F60" s="96"/>
      <c r="G60" s="24">
        <f>E60*D60</f>
        <v>0</v>
      </c>
      <c r="H60" s="15"/>
      <c r="I60" s="15"/>
      <c r="J60" s="15"/>
      <c r="K60" s="15"/>
      <c r="L60" s="15"/>
    </row>
    <row r="61" spans="1:12" s="16" customFormat="1" ht="38.25">
      <c r="A61" s="4">
        <f>A59+1</f>
        <v>20</v>
      </c>
      <c r="B61" s="53" t="s">
        <v>462</v>
      </c>
      <c r="C61" s="70"/>
      <c r="D61" s="70"/>
      <c r="E61" s="95"/>
      <c r="F61" s="96"/>
      <c r="G61" s="24"/>
      <c r="H61" s="15"/>
      <c r="I61" s="15"/>
      <c r="J61" s="15"/>
      <c r="K61" s="15"/>
      <c r="L61" s="15"/>
    </row>
    <row r="62" spans="1:12" s="16" customFormat="1" ht="30" customHeight="1">
      <c r="A62" s="4" t="s">
        <v>113</v>
      </c>
      <c r="B62" s="53" t="s">
        <v>463</v>
      </c>
      <c r="C62" s="70" t="s">
        <v>452</v>
      </c>
      <c r="D62" s="91">
        <v>19</v>
      </c>
      <c r="E62" s="95"/>
      <c r="F62" s="96"/>
      <c r="G62" s="24">
        <f>E62*D62</f>
        <v>0</v>
      </c>
      <c r="H62" s="15"/>
      <c r="I62" s="15"/>
    </row>
    <row r="63" spans="1:12" s="16" customFormat="1" ht="30" customHeight="1">
      <c r="A63" s="4" t="s">
        <v>115</v>
      </c>
      <c r="B63" s="53" t="s">
        <v>464</v>
      </c>
      <c r="C63" s="70" t="s">
        <v>121</v>
      </c>
      <c r="D63" s="91">
        <v>45</v>
      </c>
      <c r="E63" s="95"/>
      <c r="F63" s="96"/>
      <c r="G63" s="24">
        <f>+E63*D63</f>
        <v>0</v>
      </c>
      <c r="H63" s="15"/>
      <c r="I63" s="15"/>
    </row>
    <row r="64" spans="1:12" s="16" customFormat="1" ht="30" customHeight="1">
      <c r="A64" s="4" t="s">
        <v>79</v>
      </c>
      <c r="B64" s="53" t="s">
        <v>465</v>
      </c>
      <c r="C64" s="70" t="s">
        <v>121</v>
      </c>
      <c r="D64" s="91">
        <v>45</v>
      </c>
      <c r="E64" s="95"/>
      <c r="F64" s="96"/>
      <c r="G64" s="24">
        <f>+E64*D64</f>
        <v>0</v>
      </c>
      <c r="H64" s="15"/>
      <c r="I64" s="15"/>
    </row>
    <row r="65" spans="1:12" s="16" customFormat="1" ht="14.25">
      <c r="A65" s="4"/>
      <c r="B65" s="53" t="s">
        <v>466</v>
      </c>
      <c r="C65" s="70"/>
      <c r="D65" s="70"/>
      <c r="E65" s="95"/>
      <c r="F65" s="96"/>
      <c r="G65" s="24"/>
      <c r="H65" s="15"/>
      <c r="I65" s="15"/>
    </row>
    <row r="66" spans="1:12" s="16" customFormat="1" ht="25.5">
      <c r="A66" s="4">
        <f>A61+1</f>
        <v>21</v>
      </c>
      <c r="B66" s="53" t="s">
        <v>467</v>
      </c>
      <c r="C66" s="70" t="s">
        <v>452</v>
      </c>
      <c r="D66" s="70">
        <v>15</v>
      </c>
      <c r="E66" s="95"/>
      <c r="F66" s="96"/>
      <c r="G66" s="24">
        <f>E66*D66</f>
        <v>0</v>
      </c>
      <c r="H66" s="15"/>
      <c r="I66" s="15"/>
    </row>
    <row r="67" spans="1:12" s="16" customFormat="1" ht="38.25">
      <c r="A67" s="4">
        <f>A66+1</f>
        <v>22</v>
      </c>
      <c r="B67" s="53" t="s">
        <v>468</v>
      </c>
      <c r="C67" s="70" t="s">
        <v>452</v>
      </c>
      <c r="D67" s="70">
        <v>10</v>
      </c>
      <c r="E67" s="95"/>
      <c r="F67" s="96"/>
      <c r="G67" s="24">
        <f>E67*D67</f>
        <v>0</v>
      </c>
      <c r="H67" s="15"/>
      <c r="I67" s="15"/>
    </row>
    <row r="68" spans="1:12" s="16" customFormat="1" ht="51">
      <c r="A68" s="4">
        <f>A67+1</f>
        <v>23</v>
      </c>
      <c r="B68" s="53" t="s">
        <v>469</v>
      </c>
      <c r="C68" s="70" t="s">
        <v>452</v>
      </c>
      <c r="D68" s="70">
        <v>15</v>
      </c>
      <c r="E68" s="95"/>
      <c r="F68" s="96"/>
      <c r="G68" s="24">
        <f>E68*D68</f>
        <v>0</v>
      </c>
      <c r="H68" s="15"/>
      <c r="I68" s="15"/>
      <c r="J68" s="15"/>
      <c r="K68" s="15"/>
      <c r="L68" s="15"/>
    </row>
    <row r="69" spans="1:12" s="16" customFormat="1" ht="14.25">
      <c r="A69" s="4"/>
      <c r="B69" s="53" t="s">
        <v>470</v>
      </c>
      <c r="C69" s="70"/>
      <c r="D69" s="70"/>
      <c r="E69" s="95"/>
      <c r="F69" s="96"/>
      <c r="G69" s="24"/>
      <c r="H69" s="15"/>
      <c r="I69" s="15"/>
      <c r="J69" s="15"/>
      <c r="K69" s="15"/>
      <c r="L69" s="15"/>
    </row>
    <row r="70" spans="1:12" s="16" customFormat="1" ht="51">
      <c r="A70" s="4">
        <f>A68+1</f>
        <v>24</v>
      </c>
      <c r="B70" s="53" t="s">
        <v>471</v>
      </c>
      <c r="C70" s="70"/>
      <c r="D70" s="70"/>
      <c r="E70" s="95"/>
      <c r="F70" s="96"/>
      <c r="G70" s="24"/>
      <c r="H70" s="15"/>
      <c r="I70" s="15"/>
      <c r="J70" s="15"/>
      <c r="K70" s="15"/>
      <c r="L70" s="15"/>
    </row>
    <row r="71" spans="1:12" s="16" customFormat="1" ht="30" customHeight="1">
      <c r="A71" s="4" t="s">
        <v>113</v>
      </c>
      <c r="B71" s="53" t="s">
        <v>472</v>
      </c>
      <c r="C71" s="70" t="s">
        <v>72</v>
      </c>
      <c r="D71" s="91">
        <v>50</v>
      </c>
      <c r="E71" s="95"/>
      <c r="F71" s="96"/>
      <c r="G71" s="24">
        <f>E71*D71</f>
        <v>0</v>
      </c>
      <c r="H71" s="15"/>
      <c r="I71" s="15"/>
    </row>
    <row r="72" spans="1:12" s="16" customFormat="1" ht="30" customHeight="1">
      <c r="A72" s="4" t="s">
        <v>115</v>
      </c>
      <c r="B72" s="53" t="s">
        <v>473</v>
      </c>
      <c r="C72" s="70" t="s">
        <v>72</v>
      </c>
      <c r="D72" s="91">
        <v>50</v>
      </c>
      <c r="E72" s="95"/>
      <c r="F72" s="96"/>
      <c r="G72" s="24">
        <f>E72*D72</f>
        <v>0</v>
      </c>
      <c r="H72" s="15"/>
      <c r="I72" s="15"/>
    </row>
    <row r="73" spans="1:12" s="16" customFormat="1" ht="14.25">
      <c r="A73" s="4"/>
      <c r="B73" s="53" t="s">
        <v>474</v>
      </c>
      <c r="C73" s="70"/>
      <c r="D73" s="70"/>
      <c r="E73" s="95"/>
      <c r="F73" s="96"/>
      <c r="G73" s="24"/>
      <c r="H73" s="15"/>
      <c r="I73" s="15"/>
    </row>
    <row r="74" spans="1:12" s="16" customFormat="1" ht="63.75">
      <c r="A74" s="4">
        <f>A70+1</f>
        <v>25</v>
      </c>
      <c r="B74" s="53" t="s">
        <v>475</v>
      </c>
      <c r="C74" s="70" t="s">
        <v>452</v>
      </c>
      <c r="D74" s="70">
        <v>1500</v>
      </c>
      <c r="E74" s="95"/>
      <c r="F74" s="96"/>
      <c r="G74" s="24">
        <f>E74*D74</f>
        <v>0</v>
      </c>
      <c r="H74" s="15"/>
      <c r="I74" s="15"/>
    </row>
    <row r="75" spans="1:12" s="16" customFormat="1" ht="14.25">
      <c r="A75" s="4"/>
      <c r="B75" s="53" t="s">
        <v>476</v>
      </c>
      <c r="C75" s="70"/>
      <c r="D75" s="70"/>
      <c r="E75" s="95"/>
      <c r="F75" s="96"/>
      <c r="G75" s="24"/>
      <c r="H75" s="15"/>
      <c r="I75" s="15"/>
    </row>
    <row r="76" spans="1:12" s="16" customFormat="1" ht="51">
      <c r="A76" s="4">
        <f>A74+1</f>
        <v>26</v>
      </c>
      <c r="B76" s="53" t="s">
        <v>477</v>
      </c>
      <c r="C76" s="70" t="s">
        <v>452</v>
      </c>
      <c r="D76" s="70">
        <v>300</v>
      </c>
      <c r="E76" s="95"/>
      <c r="F76" s="96"/>
      <c r="G76" s="24">
        <f>E76*D76</f>
        <v>0</v>
      </c>
      <c r="H76" s="15"/>
      <c r="I76" s="15"/>
    </row>
    <row r="77" spans="1:12" s="16" customFormat="1" ht="14.25">
      <c r="A77" s="4"/>
      <c r="B77" s="53" t="s">
        <v>478</v>
      </c>
      <c r="C77" s="70"/>
      <c r="D77" s="70"/>
      <c r="E77" s="95"/>
      <c r="F77" s="96"/>
      <c r="G77" s="24"/>
      <c r="H77" s="15"/>
      <c r="I77" s="15"/>
    </row>
    <row r="78" spans="1:12" s="16" customFormat="1" ht="38.25">
      <c r="A78" s="4">
        <f>A76+1</f>
        <v>27</v>
      </c>
      <c r="B78" s="53" t="s">
        <v>479</v>
      </c>
      <c r="C78" s="70" t="s">
        <v>452</v>
      </c>
      <c r="D78" s="70">
        <v>250</v>
      </c>
      <c r="E78" s="95"/>
      <c r="F78" s="96"/>
      <c r="G78" s="24">
        <f>E78*D78</f>
        <v>0</v>
      </c>
      <c r="H78" s="15"/>
      <c r="I78" s="15"/>
    </row>
    <row r="79" spans="1:12" s="16" customFormat="1" ht="14.25">
      <c r="A79" s="4"/>
      <c r="B79" s="53" t="s">
        <v>480</v>
      </c>
      <c r="C79" s="70"/>
      <c r="D79" s="70"/>
      <c r="E79" s="95"/>
      <c r="F79" s="96"/>
      <c r="G79" s="24"/>
      <c r="H79" s="15"/>
      <c r="I79" s="15"/>
    </row>
    <row r="80" spans="1:12" s="16" customFormat="1" ht="38.25">
      <c r="A80" s="4">
        <f>A78+1</f>
        <v>28</v>
      </c>
      <c r="B80" s="53" t="s">
        <v>481</v>
      </c>
      <c r="C80" s="70" t="s">
        <v>452</v>
      </c>
      <c r="D80" s="70">
        <v>2304</v>
      </c>
      <c r="E80" s="95"/>
      <c r="F80" s="96"/>
      <c r="G80" s="24">
        <f>E80*D80</f>
        <v>0</v>
      </c>
      <c r="H80" s="15"/>
      <c r="I80" s="15"/>
    </row>
    <row r="81" spans="1:12" s="16" customFormat="1" ht="30" customHeight="1">
      <c r="A81" s="4">
        <f>A80+1</f>
        <v>29</v>
      </c>
      <c r="B81" s="53" t="s">
        <v>482</v>
      </c>
      <c r="C81" s="70" t="s">
        <v>452</v>
      </c>
      <c r="D81" s="91">
        <v>90</v>
      </c>
      <c r="E81" s="95"/>
      <c r="F81" s="96"/>
      <c r="G81" s="24">
        <f>E81*D81</f>
        <v>0</v>
      </c>
      <c r="H81" s="15"/>
      <c r="I81" s="15"/>
    </row>
    <row r="82" spans="1:12" s="16" customFormat="1" ht="14.25">
      <c r="A82" s="4"/>
      <c r="B82" s="53" t="s">
        <v>483</v>
      </c>
      <c r="C82" s="70"/>
      <c r="D82" s="70"/>
      <c r="E82" s="95"/>
      <c r="F82" s="96"/>
      <c r="G82" s="24"/>
      <c r="H82" s="15"/>
      <c r="I82" s="15"/>
    </row>
    <row r="83" spans="1:12" s="16" customFormat="1" ht="30" customHeight="1">
      <c r="A83" s="4">
        <f>A81+1</f>
        <v>30</v>
      </c>
      <c r="B83" s="53" t="s">
        <v>484</v>
      </c>
      <c r="C83" s="70" t="s">
        <v>72</v>
      </c>
      <c r="D83" s="91">
        <v>1</v>
      </c>
      <c r="E83" s="95"/>
      <c r="F83" s="96"/>
      <c r="G83" s="24">
        <f>E83*D83</f>
        <v>0</v>
      </c>
      <c r="H83" s="15"/>
      <c r="I83" s="15"/>
    </row>
    <row r="84" spans="1:12" s="16" customFormat="1" ht="32.25" customHeight="1">
      <c r="A84" s="73"/>
      <c r="B84" s="60" t="s">
        <v>873</v>
      </c>
      <c r="C84" s="74"/>
      <c r="D84" s="75"/>
      <c r="E84" s="97"/>
      <c r="F84" s="97"/>
      <c r="G84" s="92">
        <f>ROUNDUP(SUM(G8:G83),0)</f>
        <v>0</v>
      </c>
      <c r="H84" s="15"/>
      <c r="I84" s="15"/>
      <c r="J84" s="15"/>
      <c r="K84" s="15"/>
      <c r="L84" s="15"/>
    </row>
  </sheetData>
  <sheetProtection password="DA89" sheet="1" objects="1" scenarios="1"/>
  <mergeCells count="5">
    <mergeCell ref="A3:G3"/>
    <mergeCell ref="A4:G4"/>
    <mergeCell ref="A6:G6"/>
    <mergeCell ref="A1:G1"/>
    <mergeCell ref="A2:G2"/>
  </mergeCells>
  <printOptions horizontalCentered="1" gridLines="1"/>
  <pageMargins left="0.51181102362204722" right="0.23622047244094491" top="0.74803149606299213" bottom="0.62992125984251968" header="0.51181102362204722" footer="0.51181102362204722"/>
  <pageSetup paperSize="9" scale="85" orientation="landscape" horizontalDpi="300" verticalDpi="300" r:id="rId1"/>
  <headerFooter alignWithMargins="0">
    <oddFooter>&amp;L&amp;A&amp;CPage &amp;P of &amp;N</oddFooter>
  </headerFooter>
  <drawing r:id="rId2"/>
</worksheet>
</file>

<file path=xl/worksheets/sheet6.xml><?xml version="1.0" encoding="utf-8"?>
<worksheet xmlns="http://schemas.openxmlformats.org/spreadsheetml/2006/main" xmlns:r="http://schemas.openxmlformats.org/officeDocument/2006/relationships">
  <dimension ref="A1:H412"/>
  <sheetViews>
    <sheetView view="pageBreakPreview" zoomScaleNormal="70" zoomScaleSheetLayoutView="100" workbookViewId="0">
      <selection activeCell="F11" sqref="F11"/>
    </sheetView>
  </sheetViews>
  <sheetFormatPr defaultRowHeight="18"/>
  <cols>
    <col min="1" max="1" width="8.28515625" style="43" bestFit="1" customWidth="1"/>
    <col min="2" max="2" width="61.5703125" style="40" customWidth="1"/>
    <col min="3" max="3" width="7.42578125" style="42" customWidth="1"/>
    <col min="4" max="4" width="12.5703125" style="39" customWidth="1"/>
    <col min="5" max="5" width="16.85546875" style="41" customWidth="1"/>
    <col min="6" max="6" width="37.85546875" style="41" customWidth="1"/>
    <col min="7" max="7" width="20.85546875" style="38" customWidth="1"/>
    <col min="8" max="16384" width="9.140625" style="37"/>
  </cols>
  <sheetData>
    <row r="1" spans="1:7" ht="18" customHeight="1">
      <c r="A1" s="105" t="s">
        <v>513</v>
      </c>
      <c r="B1" s="105"/>
      <c r="C1" s="105"/>
      <c r="D1" s="105"/>
      <c r="E1" s="105"/>
      <c r="F1" s="105"/>
      <c r="G1" s="105"/>
    </row>
    <row r="2" spans="1:7" ht="18" customHeight="1">
      <c r="A2" s="104"/>
      <c r="B2" s="104"/>
      <c r="C2" s="104"/>
      <c r="D2" s="104"/>
      <c r="E2" s="104"/>
      <c r="F2" s="104"/>
      <c r="G2" s="104"/>
    </row>
    <row r="3" spans="1:7" s="21" customFormat="1" ht="30" customHeight="1">
      <c r="A3" s="103" t="s">
        <v>857</v>
      </c>
      <c r="B3" s="103"/>
      <c r="C3" s="103"/>
      <c r="D3" s="103"/>
      <c r="E3" s="103"/>
      <c r="F3" s="103"/>
      <c r="G3" s="103"/>
    </row>
    <row r="4" spans="1:7" s="21" customFormat="1" ht="14.25">
      <c r="A4" s="104"/>
      <c r="B4" s="104"/>
      <c r="C4" s="104"/>
      <c r="D4" s="104"/>
      <c r="E4" s="104"/>
      <c r="F4" s="104"/>
      <c r="G4" s="104"/>
    </row>
    <row r="5" spans="1:7" s="21" customFormat="1" ht="30" customHeight="1">
      <c r="A5" s="63" t="s">
        <v>851</v>
      </c>
      <c r="B5" s="52" t="s">
        <v>846</v>
      </c>
      <c r="C5" s="51" t="s">
        <v>111</v>
      </c>
      <c r="D5" s="64" t="s">
        <v>124</v>
      </c>
      <c r="E5" s="64" t="s">
        <v>847</v>
      </c>
      <c r="F5" s="64" t="s">
        <v>848</v>
      </c>
      <c r="G5" s="65" t="s">
        <v>849</v>
      </c>
    </row>
    <row r="6" spans="1:7" s="21" customFormat="1" ht="14.25">
      <c r="A6" s="104"/>
      <c r="B6" s="104"/>
      <c r="C6" s="104"/>
      <c r="D6" s="104"/>
      <c r="E6" s="104"/>
      <c r="F6" s="104"/>
      <c r="G6" s="104"/>
    </row>
    <row r="7" spans="1:7" s="21" customFormat="1" ht="30" customHeight="1">
      <c r="A7" s="54" t="s">
        <v>527</v>
      </c>
      <c r="B7" s="55" t="s">
        <v>780</v>
      </c>
      <c r="C7" s="66"/>
      <c r="D7" s="66"/>
      <c r="E7" s="93"/>
      <c r="F7" s="93"/>
      <c r="G7" s="67"/>
    </row>
    <row r="8" spans="1:7" s="44" customFormat="1" ht="102">
      <c r="A8" s="4">
        <v>1</v>
      </c>
      <c r="B8" s="53" t="s">
        <v>794</v>
      </c>
      <c r="C8" s="70"/>
      <c r="D8" s="70"/>
      <c r="E8" s="95"/>
      <c r="F8" s="96"/>
      <c r="G8" s="24"/>
    </row>
    <row r="9" spans="1:7" s="44" customFormat="1" ht="14.25">
      <c r="A9" s="4"/>
      <c r="B9" s="53" t="s">
        <v>529</v>
      </c>
      <c r="C9" s="70"/>
      <c r="D9" s="70"/>
      <c r="E9" s="95"/>
      <c r="F9" s="96"/>
      <c r="G9" s="24"/>
    </row>
    <row r="10" spans="1:7" s="44" customFormat="1" ht="14.25">
      <c r="A10" s="4"/>
      <c r="B10" s="53" t="s">
        <v>530</v>
      </c>
      <c r="C10" s="70"/>
      <c r="D10" s="70"/>
      <c r="E10" s="95"/>
      <c r="F10" s="96"/>
      <c r="G10" s="24"/>
    </row>
    <row r="11" spans="1:7" s="44" customFormat="1" ht="14.25">
      <c r="A11" s="4"/>
      <c r="B11" s="53" t="s">
        <v>531</v>
      </c>
      <c r="C11" s="70"/>
      <c r="D11" s="70"/>
      <c r="E11" s="95"/>
      <c r="F11" s="96"/>
      <c r="G11" s="24"/>
    </row>
    <row r="12" spans="1:7" s="44" customFormat="1" ht="14.25">
      <c r="A12" s="4"/>
      <c r="B12" s="53" t="s">
        <v>532</v>
      </c>
      <c r="C12" s="70"/>
      <c r="D12" s="70"/>
      <c r="E12" s="95"/>
      <c r="F12" s="96"/>
      <c r="G12" s="24"/>
    </row>
    <row r="13" spans="1:7" s="44" customFormat="1" ht="14.25">
      <c r="A13" s="4"/>
      <c r="B13" s="53" t="s">
        <v>533</v>
      </c>
      <c r="C13" s="70"/>
      <c r="D13" s="70"/>
      <c r="E13" s="95"/>
      <c r="F13" s="96"/>
      <c r="G13" s="24"/>
    </row>
    <row r="14" spans="1:7" s="44" customFormat="1" ht="38.25">
      <c r="A14" s="4"/>
      <c r="B14" s="53" t="s">
        <v>795</v>
      </c>
      <c r="C14" s="70" t="s">
        <v>120</v>
      </c>
      <c r="D14" s="70">
        <v>1</v>
      </c>
      <c r="E14" s="95"/>
      <c r="F14" s="96"/>
      <c r="G14" s="24">
        <f t="shared" ref="G14:G20" si="0">E14*D14</f>
        <v>0</v>
      </c>
    </row>
    <row r="15" spans="1:7" s="44" customFormat="1" ht="89.25">
      <c r="A15" s="4">
        <f>A8+1</f>
        <v>2</v>
      </c>
      <c r="B15" s="53" t="s">
        <v>796</v>
      </c>
      <c r="C15" s="70" t="s">
        <v>534</v>
      </c>
      <c r="D15" s="70">
        <v>1</v>
      </c>
      <c r="E15" s="95"/>
      <c r="F15" s="96"/>
      <c r="G15" s="24">
        <f t="shared" si="0"/>
        <v>0</v>
      </c>
    </row>
    <row r="16" spans="1:7" s="44" customFormat="1" ht="114.75">
      <c r="A16" s="4">
        <f t="shared" ref="A16:A21" si="1">A15+1</f>
        <v>3</v>
      </c>
      <c r="B16" s="53" t="s">
        <v>797</v>
      </c>
      <c r="C16" s="70" t="s">
        <v>534</v>
      </c>
      <c r="D16" s="70">
        <v>1</v>
      </c>
      <c r="E16" s="95"/>
      <c r="F16" s="96"/>
      <c r="G16" s="24">
        <f t="shared" si="0"/>
        <v>0</v>
      </c>
    </row>
    <row r="17" spans="1:7" s="44" customFormat="1" ht="76.5">
      <c r="A17" s="4">
        <f t="shared" si="1"/>
        <v>4</v>
      </c>
      <c r="B17" s="53" t="s">
        <v>798</v>
      </c>
      <c r="C17" s="70" t="s">
        <v>118</v>
      </c>
      <c r="D17" s="70">
        <v>100</v>
      </c>
      <c r="E17" s="95"/>
      <c r="F17" s="96"/>
      <c r="G17" s="24">
        <f t="shared" si="0"/>
        <v>0</v>
      </c>
    </row>
    <row r="18" spans="1:7" s="44" customFormat="1" ht="76.5">
      <c r="A18" s="4">
        <f t="shared" si="1"/>
        <v>5</v>
      </c>
      <c r="B18" s="53" t="s">
        <v>799</v>
      </c>
      <c r="C18" s="70" t="s">
        <v>120</v>
      </c>
      <c r="D18" s="70">
        <f>2+2</f>
        <v>4</v>
      </c>
      <c r="E18" s="95"/>
      <c r="F18" s="96"/>
      <c r="G18" s="24">
        <f t="shared" si="0"/>
        <v>0</v>
      </c>
    </row>
    <row r="19" spans="1:7" s="44" customFormat="1" ht="89.25">
      <c r="A19" s="4">
        <f t="shared" si="1"/>
        <v>6</v>
      </c>
      <c r="B19" s="53" t="s">
        <v>800</v>
      </c>
      <c r="C19" s="70" t="s">
        <v>120</v>
      </c>
      <c r="D19" s="70">
        <v>1</v>
      </c>
      <c r="E19" s="95"/>
      <c r="F19" s="96"/>
      <c r="G19" s="24">
        <f t="shared" si="0"/>
        <v>0</v>
      </c>
    </row>
    <row r="20" spans="1:7" s="44" customFormat="1" ht="102">
      <c r="A20" s="4">
        <f t="shared" si="1"/>
        <v>7</v>
      </c>
      <c r="B20" s="53" t="s">
        <v>801</v>
      </c>
      <c r="C20" s="70" t="s">
        <v>120</v>
      </c>
      <c r="D20" s="70">
        <f>4+4+4+4+2+2+2+2</f>
        <v>24</v>
      </c>
      <c r="E20" s="95"/>
      <c r="F20" s="96"/>
      <c r="G20" s="24">
        <f t="shared" si="0"/>
        <v>0</v>
      </c>
    </row>
    <row r="21" spans="1:7" s="44" customFormat="1" ht="76.5">
      <c r="A21" s="4">
        <f t="shared" si="1"/>
        <v>8</v>
      </c>
      <c r="B21" s="53" t="s">
        <v>802</v>
      </c>
      <c r="C21" s="70"/>
      <c r="D21" s="70"/>
      <c r="E21" s="95"/>
      <c r="F21" s="96"/>
      <c r="G21" s="24"/>
    </row>
    <row r="22" spans="1:7" s="44" customFormat="1" ht="14.25">
      <c r="A22" s="4" t="s">
        <v>535</v>
      </c>
      <c r="B22" s="53" t="s">
        <v>536</v>
      </c>
      <c r="C22" s="70" t="s">
        <v>118</v>
      </c>
      <c r="D22" s="70">
        <v>350</v>
      </c>
      <c r="E22" s="95"/>
      <c r="F22" s="96"/>
      <c r="G22" s="24">
        <f>E22*D22</f>
        <v>0</v>
      </c>
    </row>
    <row r="23" spans="1:7" s="44" customFormat="1" ht="14.25">
      <c r="A23" s="4"/>
      <c r="B23" s="53"/>
      <c r="C23" s="70"/>
      <c r="D23" s="70"/>
      <c r="E23" s="95"/>
      <c r="F23" s="96"/>
      <c r="G23" s="24"/>
    </row>
    <row r="24" spans="1:7" s="44" customFormat="1" ht="14.25">
      <c r="A24" s="4" t="s">
        <v>319</v>
      </c>
      <c r="B24" s="53" t="s">
        <v>537</v>
      </c>
      <c r="C24" s="70" t="s">
        <v>118</v>
      </c>
      <c r="D24" s="70">
        <v>400</v>
      </c>
      <c r="E24" s="95"/>
      <c r="F24" s="96"/>
      <c r="G24" s="24">
        <f>E24*D24</f>
        <v>0</v>
      </c>
    </row>
    <row r="25" spans="1:7" s="44" customFormat="1" ht="14.25">
      <c r="A25" s="4"/>
      <c r="B25" s="53"/>
      <c r="C25" s="70"/>
      <c r="D25" s="70"/>
      <c r="E25" s="95"/>
      <c r="F25" s="96"/>
      <c r="G25" s="24"/>
    </row>
    <row r="26" spans="1:7" s="44" customFormat="1" ht="14.25">
      <c r="A26" s="4" t="s">
        <v>538</v>
      </c>
      <c r="B26" s="53" t="s">
        <v>765</v>
      </c>
      <c r="C26" s="70" t="s">
        <v>118</v>
      </c>
      <c r="D26" s="70">
        <v>650</v>
      </c>
      <c r="E26" s="95"/>
      <c r="F26" s="96"/>
      <c r="G26" s="24">
        <f>E26*D26</f>
        <v>0</v>
      </c>
    </row>
    <row r="27" spans="1:7" s="44" customFormat="1" ht="14.25">
      <c r="A27" s="4"/>
      <c r="B27" s="53"/>
      <c r="C27" s="70"/>
      <c r="D27" s="70"/>
      <c r="E27" s="95"/>
      <c r="F27" s="96"/>
      <c r="G27" s="24"/>
    </row>
    <row r="28" spans="1:7" s="44" customFormat="1" ht="14.25">
      <c r="A28" s="4" t="s">
        <v>539</v>
      </c>
      <c r="B28" s="53" t="s">
        <v>540</v>
      </c>
      <c r="C28" s="70" t="s">
        <v>118</v>
      </c>
      <c r="D28" s="70">
        <v>650</v>
      </c>
      <c r="E28" s="95"/>
      <c r="F28" s="96"/>
      <c r="G28" s="24">
        <f>E28*D28</f>
        <v>0</v>
      </c>
    </row>
    <row r="29" spans="1:7" s="44" customFormat="1" ht="14.25">
      <c r="A29" s="4"/>
      <c r="B29" s="53"/>
      <c r="C29" s="70"/>
      <c r="D29" s="70"/>
      <c r="E29" s="95"/>
      <c r="F29" s="96"/>
      <c r="G29" s="24"/>
    </row>
    <row r="30" spans="1:7" s="44" customFormat="1" ht="51">
      <c r="A30" s="4">
        <f>A21+1</f>
        <v>9</v>
      </c>
      <c r="B30" s="53" t="s">
        <v>803</v>
      </c>
      <c r="C30" s="70" t="s">
        <v>118</v>
      </c>
      <c r="D30" s="70">
        <f>100+100</f>
        <v>200</v>
      </c>
      <c r="E30" s="95"/>
      <c r="F30" s="96"/>
      <c r="G30" s="24">
        <f>E30*D30</f>
        <v>0</v>
      </c>
    </row>
    <row r="31" spans="1:7" s="44" customFormat="1" ht="140.25">
      <c r="A31" s="4">
        <f>A30+1</f>
        <v>10</v>
      </c>
      <c r="B31" s="53" t="s">
        <v>804</v>
      </c>
      <c r="C31" s="70"/>
      <c r="D31" s="70"/>
      <c r="E31" s="95"/>
      <c r="F31" s="96"/>
      <c r="G31" s="24"/>
    </row>
    <row r="32" spans="1:7" s="44" customFormat="1" ht="30" customHeight="1">
      <c r="A32" s="4" t="s">
        <v>535</v>
      </c>
      <c r="B32" s="53" t="s">
        <v>784</v>
      </c>
      <c r="C32" s="70" t="s">
        <v>120</v>
      </c>
      <c r="D32" s="70">
        <v>1</v>
      </c>
      <c r="E32" s="95"/>
      <c r="F32" s="96"/>
      <c r="G32" s="24">
        <f>E32*D32</f>
        <v>0</v>
      </c>
    </row>
    <row r="33" spans="1:7" s="44" customFormat="1" ht="14.25">
      <c r="A33" s="4"/>
      <c r="B33" s="53" t="s">
        <v>541</v>
      </c>
      <c r="C33" s="70"/>
      <c r="D33" s="70"/>
      <c r="E33" s="95"/>
      <c r="F33" s="96"/>
      <c r="G33" s="24"/>
    </row>
    <row r="34" spans="1:7" s="44" customFormat="1" ht="14.25">
      <c r="A34" s="4"/>
      <c r="B34" s="53" t="s">
        <v>542</v>
      </c>
      <c r="C34" s="70"/>
      <c r="D34" s="70"/>
      <c r="E34" s="95"/>
      <c r="F34" s="96"/>
      <c r="G34" s="24"/>
    </row>
    <row r="35" spans="1:7" s="44" customFormat="1" ht="14.25">
      <c r="A35" s="4"/>
      <c r="B35" s="53" t="s">
        <v>543</v>
      </c>
      <c r="C35" s="70"/>
      <c r="D35" s="70"/>
      <c r="E35" s="95"/>
      <c r="F35" s="96"/>
      <c r="G35" s="24"/>
    </row>
    <row r="36" spans="1:7" s="44" customFormat="1" ht="14.25">
      <c r="A36" s="4"/>
      <c r="B36" s="53" t="s">
        <v>544</v>
      </c>
      <c r="C36" s="70"/>
      <c r="D36" s="70"/>
      <c r="E36" s="95"/>
      <c r="F36" s="96"/>
      <c r="G36" s="24"/>
    </row>
    <row r="37" spans="1:7" s="44" customFormat="1" ht="14.25">
      <c r="A37" s="4"/>
      <c r="B37" s="53" t="s">
        <v>545</v>
      </c>
      <c r="C37" s="70"/>
      <c r="D37" s="70"/>
      <c r="E37" s="95"/>
      <c r="F37" s="96"/>
      <c r="G37" s="24"/>
    </row>
    <row r="38" spans="1:7" s="44" customFormat="1" ht="14.25">
      <c r="A38" s="4"/>
      <c r="B38" s="53" t="s">
        <v>546</v>
      </c>
      <c r="C38" s="70"/>
      <c r="D38" s="70"/>
      <c r="E38" s="95"/>
      <c r="F38" s="96"/>
      <c r="G38" s="24"/>
    </row>
    <row r="39" spans="1:7" s="44" customFormat="1" ht="14.25">
      <c r="A39" s="4"/>
      <c r="B39" s="53" t="s">
        <v>547</v>
      </c>
      <c r="C39" s="70"/>
      <c r="D39" s="70"/>
      <c r="E39" s="95"/>
      <c r="F39" s="96"/>
      <c r="G39" s="24"/>
    </row>
    <row r="40" spans="1:7" s="44" customFormat="1" ht="14.25">
      <c r="A40" s="4"/>
      <c r="B40" s="53" t="s">
        <v>548</v>
      </c>
      <c r="C40" s="70"/>
      <c r="D40" s="70"/>
      <c r="E40" s="95"/>
      <c r="F40" s="96"/>
      <c r="G40" s="24"/>
    </row>
    <row r="41" spans="1:7" s="44" customFormat="1" ht="14.25">
      <c r="A41" s="4"/>
      <c r="B41" s="53" t="s">
        <v>549</v>
      </c>
      <c r="C41" s="70"/>
      <c r="D41" s="70"/>
      <c r="E41" s="95"/>
      <c r="F41" s="96"/>
      <c r="G41" s="24"/>
    </row>
    <row r="42" spans="1:7" s="44" customFormat="1" ht="14.25">
      <c r="A42" s="4"/>
      <c r="B42" s="53" t="s">
        <v>550</v>
      </c>
      <c r="C42" s="70"/>
      <c r="D42" s="70"/>
      <c r="E42" s="95"/>
      <c r="F42" s="96"/>
      <c r="G42" s="24"/>
    </row>
    <row r="43" spans="1:7" s="44" customFormat="1" ht="14.25">
      <c r="A43" s="4"/>
      <c r="B43" s="53" t="s">
        <v>551</v>
      </c>
      <c r="C43" s="70"/>
      <c r="D43" s="70"/>
      <c r="E43" s="95"/>
      <c r="F43" s="96"/>
      <c r="G43" s="24"/>
    </row>
    <row r="44" spans="1:7" s="44" customFormat="1" ht="14.25">
      <c r="A44" s="4"/>
      <c r="B44" s="53" t="s">
        <v>552</v>
      </c>
      <c r="C44" s="70"/>
      <c r="D44" s="70"/>
      <c r="E44" s="95"/>
      <c r="F44" s="96"/>
      <c r="G44" s="24"/>
    </row>
    <row r="45" spans="1:7" s="44" customFormat="1" ht="14.25">
      <c r="A45" s="4"/>
      <c r="B45" s="53" t="s">
        <v>553</v>
      </c>
      <c r="C45" s="70"/>
      <c r="D45" s="70"/>
      <c r="E45" s="95"/>
      <c r="F45" s="96"/>
      <c r="G45" s="24"/>
    </row>
    <row r="46" spans="1:7" s="44" customFormat="1" ht="14.25">
      <c r="A46" s="4"/>
      <c r="B46" s="53" t="s">
        <v>554</v>
      </c>
      <c r="C46" s="70"/>
      <c r="D46" s="70"/>
      <c r="E46" s="95"/>
      <c r="F46" s="96"/>
      <c r="G46" s="24"/>
    </row>
    <row r="47" spans="1:7" s="44" customFormat="1" ht="14.25">
      <c r="A47" s="4"/>
      <c r="B47" s="53" t="s">
        <v>555</v>
      </c>
      <c r="C47" s="70"/>
      <c r="D47" s="70"/>
      <c r="E47" s="95"/>
      <c r="F47" s="96"/>
      <c r="G47" s="24"/>
    </row>
    <row r="48" spans="1:7" s="44" customFormat="1" ht="14.25">
      <c r="A48" s="4"/>
      <c r="B48" s="53" t="s">
        <v>556</v>
      </c>
      <c r="C48" s="70"/>
      <c r="D48" s="70"/>
      <c r="E48" s="95"/>
      <c r="F48" s="96"/>
      <c r="G48" s="24"/>
    </row>
    <row r="49" spans="1:7" s="44" customFormat="1" ht="14.25">
      <c r="A49" s="4"/>
      <c r="B49" s="53" t="s">
        <v>557</v>
      </c>
      <c r="C49" s="70"/>
      <c r="D49" s="70"/>
      <c r="E49" s="95"/>
      <c r="F49" s="96"/>
      <c r="G49" s="24"/>
    </row>
    <row r="50" spans="1:7" s="44" customFormat="1" ht="30" customHeight="1">
      <c r="A50" s="4" t="s">
        <v>319</v>
      </c>
      <c r="B50" s="53" t="s">
        <v>785</v>
      </c>
      <c r="C50" s="70" t="s">
        <v>120</v>
      </c>
      <c r="D50" s="70">
        <v>1</v>
      </c>
      <c r="E50" s="95"/>
      <c r="F50" s="96"/>
      <c r="G50" s="24">
        <f>E50*D50</f>
        <v>0</v>
      </c>
    </row>
    <row r="51" spans="1:7" s="44" customFormat="1" ht="14.25">
      <c r="A51" s="4"/>
      <c r="B51" s="53" t="s">
        <v>541</v>
      </c>
      <c r="C51" s="70"/>
      <c r="D51" s="70"/>
      <c r="E51" s="95"/>
      <c r="F51" s="96"/>
      <c r="G51" s="24"/>
    </row>
    <row r="52" spans="1:7" s="44" customFormat="1" ht="14.25">
      <c r="A52" s="4"/>
      <c r="B52" s="53" t="s">
        <v>558</v>
      </c>
      <c r="C52" s="70"/>
      <c r="D52" s="70"/>
      <c r="E52" s="95"/>
      <c r="F52" s="96"/>
      <c r="G52" s="24"/>
    </row>
    <row r="53" spans="1:7" s="44" customFormat="1" ht="14.25">
      <c r="A53" s="4"/>
      <c r="B53" s="53" t="s">
        <v>546</v>
      </c>
      <c r="C53" s="70"/>
      <c r="D53" s="70"/>
      <c r="E53" s="95"/>
      <c r="F53" s="96"/>
      <c r="G53" s="24"/>
    </row>
    <row r="54" spans="1:7" s="44" customFormat="1" ht="14.25">
      <c r="A54" s="4"/>
      <c r="B54" s="53" t="s">
        <v>559</v>
      </c>
      <c r="C54" s="70"/>
      <c r="D54" s="70"/>
      <c r="E54" s="95"/>
      <c r="F54" s="96"/>
      <c r="G54" s="24"/>
    </row>
    <row r="55" spans="1:7" s="44" customFormat="1" ht="14.25">
      <c r="A55" s="4"/>
      <c r="B55" s="53" t="s">
        <v>560</v>
      </c>
      <c r="C55" s="70"/>
      <c r="D55" s="70"/>
      <c r="E55" s="95"/>
      <c r="F55" s="96"/>
      <c r="G55" s="24"/>
    </row>
    <row r="56" spans="1:7" s="44" customFormat="1" ht="14.25">
      <c r="A56" s="4"/>
      <c r="B56" s="53" t="s">
        <v>561</v>
      </c>
      <c r="C56" s="70"/>
      <c r="D56" s="70"/>
      <c r="E56" s="95"/>
      <c r="F56" s="96"/>
      <c r="G56" s="24"/>
    </row>
    <row r="57" spans="1:7" s="44" customFormat="1" ht="14.25">
      <c r="A57" s="4"/>
      <c r="B57" s="53" t="s">
        <v>562</v>
      </c>
      <c r="C57" s="70"/>
      <c r="D57" s="70"/>
      <c r="E57" s="95"/>
      <c r="F57" s="96"/>
      <c r="G57" s="24"/>
    </row>
    <row r="58" spans="1:7" s="44" customFormat="1" ht="14.25">
      <c r="A58" s="4"/>
      <c r="B58" s="53" t="s">
        <v>563</v>
      </c>
      <c r="C58" s="70"/>
      <c r="D58" s="70"/>
      <c r="E58" s="95"/>
      <c r="F58" s="96"/>
      <c r="G58" s="24"/>
    </row>
    <row r="59" spans="1:7" s="44" customFormat="1" ht="14.25">
      <c r="A59" s="4"/>
      <c r="B59" s="53" t="s">
        <v>564</v>
      </c>
      <c r="C59" s="70"/>
      <c r="D59" s="70"/>
      <c r="E59" s="95"/>
      <c r="F59" s="96"/>
      <c r="G59" s="24"/>
    </row>
    <row r="60" spans="1:7" s="44" customFormat="1" ht="14.25">
      <c r="A60" s="4"/>
      <c r="B60" s="53" t="s">
        <v>565</v>
      </c>
      <c r="C60" s="70"/>
      <c r="D60" s="70"/>
      <c r="E60" s="95"/>
      <c r="F60" s="96"/>
      <c r="G60" s="24"/>
    </row>
    <row r="61" spans="1:7" s="44" customFormat="1" ht="14.25">
      <c r="A61" s="4"/>
      <c r="B61" s="53"/>
      <c r="C61" s="70"/>
      <c r="D61" s="70"/>
      <c r="E61" s="95"/>
      <c r="F61" s="96"/>
      <c r="G61" s="24"/>
    </row>
    <row r="62" spans="1:7" s="44" customFormat="1" ht="30" customHeight="1">
      <c r="A62" s="4" t="s">
        <v>538</v>
      </c>
      <c r="B62" s="53" t="s">
        <v>566</v>
      </c>
      <c r="C62" s="70" t="s">
        <v>120</v>
      </c>
      <c r="D62" s="70">
        <v>1</v>
      </c>
      <c r="E62" s="95"/>
      <c r="F62" s="96"/>
      <c r="G62" s="24">
        <f>E62*D62</f>
        <v>0</v>
      </c>
    </row>
    <row r="63" spans="1:7" s="44" customFormat="1" ht="14.25">
      <c r="A63" s="4"/>
      <c r="B63" s="53" t="s">
        <v>541</v>
      </c>
      <c r="C63" s="70"/>
      <c r="D63" s="70"/>
      <c r="E63" s="95"/>
      <c r="F63" s="96"/>
      <c r="G63" s="24"/>
    </row>
    <row r="64" spans="1:7" s="44" customFormat="1" ht="14.25">
      <c r="A64" s="4"/>
      <c r="B64" s="53" t="s">
        <v>567</v>
      </c>
      <c r="C64" s="70"/>
      <c r="D64" s="70"/>
      <c r="E64" s="95"/>
      <c r="F64" s="96"/>
      <c r="G64" s="24"/>
    </row>
    <row r="65" spans="1:7" s="44" customFormat="1" ht="14.25">
      <c r="A65" s="4"/>
      <c r="B65" s="53" t="s">
        <v>546</v>
      </c>
      <c r="C65" s="70"/>
      <c r="D65" s="70"/>
      <c r="E65" s="95"/>
      <c r="F65" s="96"/>
      <c r="G65" s="24"/>
    </row>
    <row r="66" spans="1:7" s="44" customFormat="1" ht="14.25">
      <c r="A66" s="4"/>
      <c r="B66" s="53" t="s">
        <v>567</v>
      </c>
      <c r="C66" s="70"/>
      <c r="D66" s="70"/>
      <c r="E66" s="95"/>
      <c r="F66" s="96"/>
      <c r="G66" s="24"/>
    </row>
    <row r="67" spans="1:7" s="44" customFormat="1" ht="14.25">
      <c r="A67" s="4"/>
      <c r="B67" s="53" t="s">
        <v>568</v>
      </c>
      <c r="C67" s="70"/>
      <c r="D67" s="70"/>
      <c r="E67" s="95"/>
      <c r="F67" s="96"/>
      <c r="G67" s="24"/>
    </row>
    <row r="68" spans="1:7" s="44" customFormat="1" ht="14.25">
      <c r="A68" s="4"/>
      <c r="B68" s="53" t="s">
        <v>569</v>
      </c>
      <c r="C68" s="70"/>
      <c r="D68" s="70"/>
      <c r="E68" s="95"/>
      <c r="F68" s="96"/>
      <c r="G68" s="24"/>
    </row>
    <row r="69" spans="1:7" s="44" customFormat="1" ht="14.25">
      <c r="A69" s="4"/>
      <c r="B69" s="53" t="s">
        <v>570</v>
      </c>
      <c r="C69" s="70"/>
      <c r="D69" s="70"/>
      <c r="E69" s="95"/>
      <c r="F69" s="96"/>
      <c r="G69" s="24"/>
    </row>
    <row r="70" spans="1:7" s="44" customFormat="1" ht="14.25">
      <c r="A70" s="4"/>
      <c r="B70" s="53"/>
      <c r="C70" s="70"/>
      <c r="D70" s="70"/>
      <c r="E70" s="95"/>
      <c r="F70" s="96"/>
      <c r="G70" s="24"/>
    </row>
    <row r="71" spans="1:7" s="44" customFormat="1" ht="30" customHeight="1">
      <c r="A71" s="4" t="s">
        <v>539</v>
      </c>
      <c r="B71" s="53" t="s">
        <v>786</v>
      </c>
      <c r="C71" s="70" t="s">
        <v>120</v>
      </c>
      <c r="D71" s="70">
        <v>1</v>
      </c>
      <c r="E71" s="95"/>
      <c r="F71" s="96"/>
      <c r="G71" s="24">
        <f>E71*D71</f>
        <v>0</v>
      </c>
    </row>
    <row r="72" spans="1:7" s="44" customFormat="1" ht="14.25">
      <c r="A72" s="4"/>
      <c r="B72" s="53" t="s">
        <v>541</v>
      </c>
      <c r="C72" s="70"/>
      <c r="D72" s="70"/>
      <c r="E72" s="95"/>
      <c r="F72" s="96"/>
      <c r="G72" s="24"/>
    </row>
    <row r="73" spans="1:7" s="44" customFormat="1" ht="14.25">
      <c r="A73" s="4"/>
      <c r="B73" s="53" t="s">
        <v>571</v>
      </c>
      <c r="C73" s="70"/>
      <c r="D73" s="70"/>
      <c r="E73" s="95"/>
      <c r="F73" s="96"/>
      <c r="G73" s="24"/>
    </row>
    <row r="74" spans="1:7" s="44" customFormat="1" ht="14.25">
      <c r="A74" s="4"/>
      <c r="B74" s="53" t="s">
        <v>546</v>
      </c>
      <c r="C74" s="70"/>
      <c r="D74" s="70"/>
      <c r="E74" s="95"/>
      <c r="F74" s="96"/>
      <c r="G74" s="24"/>
    </row>
    <row r="75" spans="1:7" s="44" customFormat="1" ht="14.25">
      <c r="A75" s="4"/>
      <c r="B75" s="53" t="s">
        <v>572</v>
      </c>
      <c r="C75" s="70"/>
      <c r="D75" s="70"/>
      <c r="E75" s="95"/>
      <c r="F75" s="96"/>
      <c r="G75" s="24"/>
    </row>
    <row r="76" spans="1:7" s="44" customFormat="1" ht="14.25">
      <c r="A76" s="4"/>
      <c r="B76" s="53" t="s">
        <v>573</v>
      </c>
      <c r="C76" s="70"/>
      <c r="D76" s="70"/>
      <c r="E76" s="95"/>
      <c r="F76" s="96"/>
      <c r="G76" s="24"/>
    </row>
    <row r="77" spans="1:7" s="44" customFormat="1" ht="14.25">
      <c r="A77" s="4"/>
      <c r="B77" s="53" t="s">
        <v>574</v>
      </c>
      <c r="C77" s="70"/>
      <c r="D77" s="70"/>
      <c r="E77" s="95"/>
      <c r="F77" s="96"/>
      <c r="G77" s="24"/>
    </row>
    <row r="78" spans="1:7" s="44" customFormat="1" ht="14.25">
      <c r="A78" s="4"/>
      <c r="B78" s="53" t="s">
        <v>575</v>
      </c>
      <c r="C78" s="70"/>
      <c r="D78" s="70"/>
      <c r="E78" s="95"/>
      <c r="F78" s="96"/>
      <c r="G78" s="24"/>
    </row>
    <row r="79" spans="1:7" s="44" customFormat="1" ht="14.25">
      <c r="A79" s="4"/>
      <c r="B79" s="53" t="s">
        <v>576</v>
      </c>
      <c r="C79" s="70"/>
      <c r="D79" s="70"/>
      <c r="E79" s="95"/>
      <c r="F79" s="96"/>
      <c r="G79" s="24"/>
    </row>
    <row r="80" spans="1:7" s="44" customFormat="1" ht="14.25">
      <c r="A80" s="4"/>
      <c r="B80" s="53" t="s">
        <v>577</v>
      </c>
      <c r="C80" s="70"/>
      <c r="D80" s="70"/>
      <c r="E80" s="95"/>
      <c r="F80" s="96"/>
      <c r="G80" s="24"/>
    </row>
    <row r="81" spans="1:7" s="44" customFormat="1" ht="14.25">
      <c r="A81" s="4"/>
      <c r="B81" s="53"/>
      <c r="C81" s="70"/>
      <c r="D81" s="70"/>
      <c r="E81" s="95"/>
      <c r="F81" s="96"/>
      <c r="G81" s="24"/>
    </row>
    <row r="82" spans="1:7" s="44" customFormat="1" ht="30" customHeight="1">
      <c r="A82" s="4" t="s">
        <v>578</v>
      </c>
      <c r="B82" s="53" t="s">
        <v>787</v>
      </c>
      <c r="C82" s="70" t="s">
        <v>120</v>
      </c>
      <c r="D82" s="70">
        <v>1</v>
      </c>
      <c r="E82" s="95"/>
      <c r="F82" s="96"/>
      <c r="G82" s="24">
        <f>E82*D82</f>
        <v>0</v>
      </c>
    </row>
    <row r="83" spans="1:7" s="44" customFormat="1" ht="14.25">
      <c r="A83" s="4"/>
      <c r="B83" s="53" t="s">
        <v>541</v>
      </c>
      <c r="C83" s="70"/>
      <c r="D83" s="70"/>
      <c r="E83" s="95"/>
      <c r="F83" s="96"/>
      <c r="G83" s="24"/>
    </row>
    <row r="84" spans="1:7" s="44" customFormat="1" ht="14.25">
      <c r="A84" s="4"/>
      <c r="B84" s="53" t="s">
        <v>579</v>
      </c>
      <c r="C84" s="70"/>
      <c r="D84" s="70"/>
      <c r="E84" s="95"/>
      <c r="F84" s="96"/>
      <c r="G84" s="24"/>
    </row>
    <row r="85" spans="1:7" s="44" customFormat="1" ht="14.25">
      <c r="A85" s="4"/>
      <c r="B85" s="53" t="s">
        <v>546</v>
      </c>
      <c r="C85" s="70"/>
      <c r="D85" s="70"/>
      <c r="E85" s="95"/>
      <c r="F85" s="96"/>
      <c r="G85" s="24"/>
    </row>
    <row r="86" spans="1:7" s="44" customFormat="1" ht="14.25">
      <c r="A86" s="4"/>
      <c r="B86" s="53" t="s">
        <v>580</v>
      </c>
      <c r="C86" s="70"/>
      <c r="D86" s="70"/>
      <c r="E86" s="95"/>
      <c r="F86" s="96"/>
      <c r="G86" s="24"/>
    </row>
    <row r="87" spans="1:7" s="44" customFormat="1" ht="14.25">
      <c r="A87" s="4"/>
      <c r="B87" s="53" t="s">
        <v>581</v>
      </c>
      <c r="C87" s="70"/>
      <c r="D87" s="70"/>
      <c r="E87" s="95"/>
      <c r="F87" s="96"/>
      <c r="G87" s="24"/>
    </row>
    <row r="88" spans="1:7" s="44" customFormat="1" ht="14.25">
      <c r="A88" s="4"/>
      <c r="B88" s="53" t="s">
        <v>582</v>
      </c>
      <c r="C88" s="70"/>
      <c r="D88" s="70"/>
      <c r="E88" s="95"/>
      <c r="F88" s="96"/>
      <c r="G88" s="24"/>
    </row>
    <row r="89" spans="1:7" s="44" customFormat="1" ht="14.25">
      <c r="A89" s="4"/>
      <c r="B89" s="53" t="s">
        <v>570</v>
      </c>
      <c r="C89" s="70"/>
      <c r="D89" s="70"/>
      <c r="E89" s="95"/>
      <c r="F89" s="96"/>
      <c r="G89" s="24"/>
    </row>
    <row r="90" spans="1:7" s="44" customFormat="1" ht="14.25">
      <c r="A90" s="4"/>
      <c r="B90" s="53"/>
      <c r="C90" s="70"/>
      <c r="D90" s="70"/>
      <c r="E90" s="95"/>
      <c r="F90" s="96"/>
      <c r="G90" s="24"/>
    </row>
    <row r="91" spans="1:7" s="44" customFormat="1" ht="30" customHeight="1">
      <c r="A91" s="4" t="s">
        <v>583</v>
      </c>
      <c r="B91" s="53" t="s">
        <v>788</v>
      </c>
      <c r="C91" s="70" t="s">
        <v>120</v>
      </c>
      <c r="D91" s="70">
        <v>1</v>
      </c>
      <c r="E91" s="95"/>
      <c r="F91" s="96"/>
      <c r="G91" s="24">
        <f>E91*D91</f>
        <v>0</v>
      </c>
    </row>
    <row r="92" spans="1:7" s="44" customFormat="1" ht="14.25">
      <c r="A92" s="4"/>
      <c r="B92" s="53" t="s">
        <v>541</v>
      </c>
      <c r="C92" s="70"/>
      <c r="D92" s="70"/>
      <c r="E92" s="95"/>
      <c r="F92" s="96"/>
      <c r="G92" s="24"/>
    </row>
    <row r="93" spans="1:7" s="44" customFormat="1" ht="14.25">
      <c r="A93" s="4"/>
      <c r="B93" s="53" t="s">
        <v>584</v>
      </c>
      <c r="C93" s="70"/>
      <c r="D93" s="70"/>
      <c r="E93" s="95"/>
      <c r="F93" s="96"/>
      <c r="G93" s="24"/>
    </row>
    <row r="94" spans="1:7" s="44" customFormat="1" ht="14.25">
      <c r="A94" s="4"/>
      <c r="B94" s="53" t="s">
        <v>546</v>
      </c>
      <c r="C94" s="70"/>
      <c r="D94" s="70"/>
      <c r="E94" s="95"/>
      <c r="F94" s="96"/>
      <c r="G94" s="24"/>
    </row>
    <row r="95" spans="1:7" s="44" customFormat="1" ht="14.25">
      <c r="A95" s="4"/>
      <c r="B95" s="53" t="s">
        <v>585</v>
      </c>
      <c r="C95" s="70"/>
      <c r="D95" s="70"/>
      <c r="E95" s="95"/>
      <c r="F95" s="96"/>
      <c r="G95" s="24"/>
    </row>
    <row r="96" spans="1:7" s="44" customFormat="1" ht="14.25">
      <c r="A96" s="4"/>
      <c r="B96" s="53" t="s">
        <v>581</v>
      </c>
      <c r="C96" s="70"/>
      <c r="D96" s="70"/>
      <c r="E96" s="95"/>
      <c r="F96" s="96"/>
      <c r="G96" s="24"/>
    </row>
    <row r="97" spans="1:7" s="44" customFormat="1" ht="14.25">
      <c r="A97" s="4"/>
      <c r="B97" s="53" t="s">
        <v>586</v>
      </c>
      <c r="C97" s="70"/>
      <c r="D97" s="70"/>
      <c r="E97" s="95"/>
      <c r="F97" s="96"/>
      <c r="G97" s="24"/>
    </row>
    <row r="98" spans="1:7" s="44" customFormat="1" ht="14.25">
      <c r="A98" s="4"/>
      <c r="B98" s="53"/>
      <c r="C98" s="70"/>
      <c r="D98" s="70"/>
      <c r="E98" s="95"/>
      <c r="F98" s="96"/>
      <c r="G98" s="24"/>
    </row>
    <row r="99" spans="1:7" s="44" customFormat="1" ht="30" customHeight="1">
      <c r="A99" s="4" t="s">
        <v>587</v>
      </c>
      <c r="B99" s="53" t="s">
        <v>789</v>
      </c>
      <c r="C99" s="70" t="s">
        <v>120</v>
      </c>
      <c r="D99" s="70">
        <v>1</v>
      </c>
      <c r="E99" s="95"/>
      <c r="F99" s="96"/>
      <c r="G99" s="24">
        <f>E99*D99</f>
        <v>0</v>
      </c>
    </row>
    <row r="100" spans="1:7" s="44" customFormat="1" ht="14.25">
      <c r="A100" s="4"/>
      <c r="B100" s="53" t="s">
        <v>541</v>
      </c>
      <c r="C100" s="70"/>
      <c r="D100" s="70"/>
      <c r="E100" s="95"/>
      <c r="F100" s="96"/>
      <c r="G100" s="24"/>
    </row>
    <row r="101" spans="1:7" s="44" customFormat="1" ht="14.25">
      <c r="A101" s="4"/>
      <c r="B101" s="53" t="s">
        <v>588</v>
      </c>
      <c r="C101" s="70"/>
      <c r="D101" s="70"/>
      <c r="E101" s="95"/>
      <c r="F101" s="96"/>
      <c r="G101" s="24"/>
    </row>
    <row r="102" spans="1:7" s="44" customFormat="1" ht="14.25">
      <c r="A102" s="4"/>
      <c r="B102" s="53" t="s">
        <v>546</v>
      </c>
      <c r="C102" s="70"/>
      <c r="D102" s="70"/>
      <c r="E102" s="95"/>
      <c r="F102" s="96"/>
      <c r="G102" s="24"/>
    </row>
    <row r="103" spans="1:7" s="44" customFormat="1" ht="14.25">
      <c r="A103" s="4"/>
      <c r="B103" s="53" t="s">
        <v>589</v>
      </c>
      <c r="C103" s="70"/>
      <c r="D103" s="70"/>
      <c r="E103" s="95"/>
      <c r="F103" s="96"/>
      <c r="G103" s="24"/>
    </row>
    <row r="104" spans="1:7" s="44" customFormat="1" ht="14.25">
      <c r="A104" s="4"/>
      <c r="B104" s="53" t="s">
        <v>590</v>
      </c>
      <c r="C104" s="70"/>
      <c r="D104" s="70"/>
      <c r="E104" s="95"/>
      <c r="F104" s="96"/>
      <c r="G104" s="24"/>
    </row>
    <row r="105" spans="1:7" s="44" customFormat="1" ht="14.25">
      <c r="A105" s="4"/>
      <c r="B105" s="53" t="s">
        <v>591</v>
      </c>
      <c r="C105" s="70"/>
      <c r="D105" s="70"/>
      <c r="E105" s="95"/>
      <c r="F105" s="96"/>
      <c r="G105" s="24"/>
    </row>
    <row r="106" spans="1:7" s="44" customFormat="1" ht="14.25">
      <c r="A106" s="4"/>
      <c r="B106" s="53"/>
      <c r="C106" s="70"/>
      <c r="D106" s="70"/>
      <c r="E106" s="95"/>
      <c r="F106" s="96"/>
      <c r="G106" s="24"/>
    </row>
    <row r="107" spans="1:7" s="44" customFormat="1" ht="30" customHeight="1">
      <c r="A107" s="4" t="s">
        <v>592</v>
      </c>
      <c r="B107" s="53" t="s">
        <v>790</v>
      </c>
      <c r="C107" s="70" t="s">
        <v>120</v>
      </c>
      <c r="D107" s="70">
        <v>1</v>
      </c>
      <c r="E107" s="95"/>
      <c r="F107" s="96"/>
      <c r="G107" s="24">
        <f>E107*D107</f>
        <v>0</v>
      </c>
    </row>
    <row r="108" spans="1:7" s="44" customFormat="1" ht="14.25">
      <c r="A108" s="4"/>
      <c r="B108" s="53" t="s">
        <v>541</v>
      </c>
      <c r="C108" s="70"/>
      <c r="D108" s="70"/>
      <c r="E108" s="95"/>
      <c r="F108" s="96"/>
      <c r="G108" s="24"/>
    </row>
    <row r="109" spans="1:7" s="44" customFormat="1" ht="14.25">
      <c r="A109" s="4"/>
      <c r="B109" s="53" t="s">
        <v>593</v>
      </c>
      <c r="C109" s="70"/>
      <c r="D109" s="70"/>
      <c r="E109" s="95"/>
      <c r="F109" s="96"/>
      <c r="G109" s="24"/>
    </row>
    <row r="110" spans="1:7" s="44" customFormat="1" ht="14.25">
      <c r="A110" s="4"/>
      <c r="B110" s="53" t="s">
        <v>546</v>
      </c>
      <c r="C110" s="70"/>
      <c r="D110" s="70"/>
      <c r="E110" s="95"/>
      <c r="F110" s="96"/>
      <c r="G110" s="24"/>
    </row>
    <row r="111" spans="1:7" s="44" customFormat="1" ht="14.25">
      <c r="A111" s="4"/>
      <c r="B111" s="53" t="s">
        <v>594</v>
      </c>
      <c r="C111" s="70"/>
      <c r="D111" s="70"/>
      <c r="E111" s="95"/>
      <c r="F111" s="96"/>
      <c r="G111" s="24"/>
    </row>
    <row r="112" spans="1:7" s="44" customFormat="1" ht="14.25">
      <c r="A112" s="4"/>
      <c r="B112" s="53" t="s">
        <v>595</v>
      </c>
      <c r="C112" s="70"/>
      <c r="D112" s="70"/>
      <c r="E112" s="95"/>
      <c r="F112" s="96"/>
      <c r="G112" s="24"/>
    </row>
    <row r="113" spans="1:7" s="44" customFormat="1" ht="14.25">
      <c r="A113" s="4"/>
      <c r="B113" s="53" t="s">
        <v>596</v>
      </c>
      <c r="C113" s="70"/>
      <c r="D113" s="70"/>
      <c r="E113" s="95"/>
      <c r="F113" s="96"/>
      <c r="G113" s="24"/>
    </row>
    <row r="114" spans="1:7" s="44" customFormat="1" ht="14.25">
      <c r="A114" s="4"/>
      <c r="B114" s="53"/>
      <c r="C114" s="70"/>
      <c r="D114" s="70"/>
      <c r="E114" s="95"/>
      <c r="F114" s="96"/>
      <c r="G114" s="24"/>
    </row>
    <row r="115" spans="1:7" s="44" customFormat="1" ht="30" customHeight="1">
      <c r="A115" s="4" t="s">
        <v>597</v>
      </c>
      <c r="B115" s="53" t="s">
        <v>598</v>
      </c>
      <c r="C115" s="70" t="s">
        <v>120</v>
      </c>
      <c r="D115" s="70">
        <v>4</v>
      </c>
      <c r="E115" s="95"/>
      <c r="F115" s="96"/>
      <c r="G115" s="24">
        <f>E115*D115</f>
        <v>0</v>
      </c>
    </row>
    <row r="116" spans="1:7" s="44" customFormat="1" ht="14.25">
      <c r="A116" s="4"/>
      <c r="B116" s="53" t="s">
        <v>541</v>
      </c>
      <c r="C116" s="70"/>
      <c r="D116" s="70"/>
      <c r="E116" s="95"/>
      <c r="F116" s="96"/>
      <c r="G116" s="24"/>
    </row>
    <row r="117" spans="1:7" s="44" customFormat="1" ht="14.25">
      <c r="A117" s="4"/>
      <c r="B117" s="53" t="s">
        <v>599</v>
      </c>
      <c r="C117" s="70"/>
      <c r="D117" s="70"/>
      <c r="E117" s="95"/>
      <c r="F117" s="96"/>
      <c r="G117" s="24"/>
    </row>
    <row r="118" spans="1:7" s="44" customFormat="1" ht="14.25">
      <c r="A118" s="4"/>
      <c r="B118" s="53" t="s">
        <v>546</v>
      </c>
      <c r="C118" s="70"/>
      <c r="D118" s="70"/>
      <c r="E118" s="95"/>
      <c r="F118" s="96"/>
      <c r="G118" s="24"/>
    </row>
    <row r="119" spans="1:7" s="44" customFormat="1" ht="14.25">
      <c r="A119" s="4"/>
      <c r="B119" s="53" t="s">
        <v>590</v>
      </c>
      <c r="C119" s="70"/>
      <c r="D119" s="70"/>
      <c r="E119" s="95"/>
      <c r="F119" s="96"/>
      <c r="G119" s="24"/>
    </row>
    <row r="120" spans="1:7" s="44" customFormat="1" ht="14.25">
      <c r="A120" s="4"/>
      <c r="B120" s="53" t="s">
        <v>582</v>
      </c>
      <c r="C120" s="70"/>
      <c r="D120" s="70"/>
      <c r="E120" s="95"/>
      <c r="F120" s="96"/>
      <c r="G120" s="24"/>
    </row>
    <row r="121" spans="1:7" s="44" customFormat="1" ht="14.25">
      <c r="A121" s="4"/>
      <c r="B121" s="53"/>
      <c r="C121" s="70"/>
      <c r="D121" s="70"/>
      <c r="E121" s="95"/>
      <c r="F121" s="96"/>
      <c r="G121" s="24"/>
    </row>
    <row r="122" spans="1:7" s="44" customFormat="1" ht="14.25">
      <c r="A122" s="4"/>
      <c r="B122" s="53"/>
      <c r="C122" s="70"/>
      <c r="D122" s="70"/>
      <c r="E122" s="95"/>
      <c r="F122" s="96"/>
      <c r="G122" s="24"/>
    </row>
    <row r="123" spans="1:7" s="44" customFormat="1" ht="30" customHeight="1">
      <c r="A123" s="4" t="s">
        <v>600</v>
      </c>
      <c r="B123" s="53" t="s">
        <v>601</v>
      </c>
      <c r="C123" s="70" t="s">
        <v>120</v>
      </c>
      <c r="D123" s="70">
        <v>4</v>
      </c>
      <c r="E123" s="95"/>
      <c r="F123" s="96"/>
      <c r="G123" s="24">
        <f>E123*D123</f>
        <v>0</v>
      </c>
    </row>
    <row r="124" spans="1:7" s="44" customFormat="1" ht="14.25">
      <c r="A124" s="4"/>
      <c r="B124" s="53" t="s">
        <v>541</v>
      </c>
      <c r="C124" s="70"/>
      <c r="D124" s="70"/>
      <c r="E124" s="95"/>
      <c r="F124" s="96"/>
      <c r="G124" s="24"/>
    </row>
    <row r="125" spans="1:7" s="44" customFormat="1" ht="14.25">
      <c r="A125" s="4"/>
      <c r="B125" s="53" t="s">
        <v>599</v>
      </c>
      <c r="C125" s="70"/>
      <c r="D125" s="70"/>
      <c r="E125" s="95"/>
      <c r="F125" s="96"/>
      <c r="G125" s="24"/>
    </row>
    <row r="126" spans="1:7" s="44" customFormat="1" ht="14.25">
      <c r="A126" s="4"/>
      <c r="B126" s="53" t="s">
        <v>546</v>
      </c>
      <c r="C126" s="70"/>
      <c r="D126" s="70"/>
      <c r="E126" s="95"/>
      <c r="F126" s="96"/>
      <c r="G126" s="24"/>
    </row>
    <row r="127" spans="1:7" s="44" customFormat="1" ht="14.25">
      <c r="A127" s="4"/>
      <c r="B127" s="53" t="s">
        <v>602</v>
      </c>
      <c r="C127" s="70"/>
      <c r="D127" s="70"/>
      <c r="E127" s="95"/>
      <c r="F127" s="96"/>
      <c r="G127" s="24"/>
    </row>
    <row r="128" spans="1:7" s="44" customFormat="1" ht="14.25">
      <c r="A128" s="4"/>
      <c r="B128" s="53" t="s">
        <v>603</v>
      </c>
      <c r="C128" s="70"/>
      <c r="D128" s="70"/>
      <c r="E128" s="95"/>
      <c r="F128" s="96"/>
      <c r="G128" s="24"/>
    </row>
    <row r="129" spans="1:7" s="44" customFormat="1" ht="14.25">
      <c r="A129" s="4"/>
      <c r="B129" s="53"/>
      <c r="C129" s="70"/>
      <c r="D129" s="70"/>
      <c r="E129" s="95"/>
      <c r="F129" s="96"/>
      <c r="G129" s="24"/>
    </row>
    <row r="130" spans="1:7" s="44" customFormat="1" ht="30" customHeight="1">
      <c r="A130" s="4" t="s">
        <v>604</v>
      </c>
      <c r="B130" s="53" t="s">
        <v>605</v>
      </c>
      <c r="C130" s="70" t="s">
        <v>120</v>
      </c>
      <c r="D130" s="70">
        <v>4</v>
      </c>
      <c r="E130" s="95"/>
      <c r="F130" s="96"/>
      <c r="G130" s="24">
        <f>E130*D130</f>
        <v>0</v>
      </c>
    </row>
    <row r="131" spans="1:7" s="44" customFormat="1" ht="14.25">
      <c r="A131" s="4"/>
      <c r="B131" s="53" t="s">
        <v>541</v>
      </c>
      <c r="C131" s="70"/>
      <c r="D131" s="70"/>
      <c r="E131" s="95"/>
      <c r="F131" s="96"/>
      <c r="G131" s="24"/>
    </row>
    <row r="132" spans="1:7" s="44" customFormat="1" ht="14.25">
      <c r="A132" s="4"/>
      <c r="B132" s="53" t="s">
        <v>593</v>
      </c>
      <c r="C132" s="70"/>
      <c r="D132" s="70"/>
      <c r="E132" s="95"/>
      <c r="F132" s="96"/>
      <c r="G132" s="24"/>
    </row>
    <row r="133" spans="1:7" s="44" customFormat="1" ht="14.25">
      <c r="A133" s="4"/>
      <c r="B133" s="53" t="s">
        <v>546</v>
      </c>
      <c r="C133" s="70"/>
      <c r="D133" s="70"/>
      <c r="E133" s="95"/>
      <c r="F133" s="96"/>
      <c r="G133" s="24"/>
    </row>
    <row r="134" spans="1:7" s="44" customFormat="1" ht="14.25">
      <c r="A134" s="4"/>
      <c r="B134" s="53" t="s">
        <v>590</v>
      </c>
      <c r="C134" s="70"/>
      <c r="D134" s="70"/>
      <c r="E134" s="95"/>
      <c r="F134" s="96"/>
      <c r="G134" s="24"/>
    </row>
    <row r="135" spans="1:7" s="44" customFormat="1" ht="14.25">
      <c r="A135" s="4"/>
      <c r="B135" s="53" t="s">
        <v>582</v>
      </c>
      <c r="C135" s="70"/>
      <c r="D135" s="70"/>
      <c r="E135" s="95"/>
      <c r="F135" s="96"/>
      <c r="G135" s="24"/>
    </row>
    <row r="136" spans="1:7" s="44" customFormat="1" ht="14.25">
      <c r="A136" s="4"/>
      <c r="B136" s="53" t="s">
        <v>791</v>
      </c>
      <c r="C136" s="70" t="s">
        <v>120</v>
      </c>
      <c r="D136" s="70">
        <v>8</v>
      </c>
      <c r="E136" s="95"/>
      <c r="F136" s="96"/>
      <c r="G136" s="24">
        <f>E136*D136</f>
        <v>0</v>
      </c>
    </row>
    <row r="137" spans="1:7" s="44" customFormat="1" ht="14.25">
      <c r="A137" s="4"/>
      <c r="B137" s="53" t="s">
        <v>541</v>
      </c>
      <c r="C137" s="70"/>
      <c r="D137" s="70"/>
      <c r="E137" s="95"/>
      <c r="F137" s="96"/>
      <c r="G137" s="24"/>
    </row>
    <row r="138" spans="1:7" s="44" customFormat="1" ht="14.25">
      <c r="A138" s="4"/>
      <c r="B138" s="53" t="s">
        <v>606</v>
      </c>
      <c r="C138" s="70"/>
      <c r="D138" s="70"/>
      <c r="E138" s="95"/>
      <c r="F138" s="96"/>
      <c r="G138" s="24"/>
    </row>
    <row r="139" spans="1:7" s="44" customFormat="1" ht="14.25">
      <c r="A139" s="4"/>
      <c r="B139" s="53" t="s">
        <v>546</v>
      </c>
      <c r="C139" s="70"/>
      <c r="D139" s="70"/>
      <c r="E139" s="95"/>
      <c r="F139" s="96"/>
      <c r="G139" s="24"/>
    </row>
    <row r="140" spans="1:7" s="44" customFormat="1" ht="14.25">
      <c r="A140" s="4"/>
      <c r="B140" s="53" t="s">
        <v>607</v>
      </c>
      <c r="C140" s="70"/>
      <c r="D140" s="70"/>
      <c r="E140" s="95"/>
      <c r="F140" s="96"/>
      <c r="G140" s="24"/>
    </row>
    <row r="141" spans="1:7" s="44" customFormat="1" ht="14.25">
      <c r="A141" s="4"/>
      <c r="B141" s="53" t="s">
        <v>608</v>
      </c>
      <c r="C141" s="70"/>
      <c r="D141" s="70"/>
      <c r="E141" s="95"/>
      <c r="F141" s="96"/>
      <c r="G141" s="24"/>
    </row>
    <row r="142" spans="1:7" s="44" customFormat="1" ht="30" customHeight="1">
      <c r="A142" s="4" t="s">
        <v>597</v>
      </c>
      <c r="B142" s="53" t="s">
        <v>609</v>
      </c>
      <c r="C142" s="70" t="s">
        <v>120</v>
      </c>
      <c r="D142" s="70">
        <f>2</f>
        <v>2</v>
      </c>
      <c r="E142" s="95"/>
      <c r="F142" s="96"/>
      <c r="G142" s="24">
        <f>E142*D142</f>
        <v>0</v>
      </c>
    </row>
    <row r="143" spans="1:7" s="44" customFormat="1" ht="14.25">
      <c r="A143" s="4"/>
      <c r="B143" s="53"/>
      <c r="C143" s="70"/>
      <c r="D143" s="70"/>
      <c r="E143" s="95"/>
      <c r="F143" s="96"/>
      <c r="G143" s="24"/>
    </row>
    <row r="144" spans="1:7" s="44" customFormat="1" ht="30" customHeight="1">
      <c r="A144" s="4" t="s">
        <v>600</v>
      </c>
      <c r="B144" s="53" t="s">
        <v>610</v>
      </c>
      <c r="C144" s="70" t="s">
        <v>120</v>
      </c>
      <c r="D144" s="70">
        <v>3</v>
      </c>
      <c r="E144" s="95"/>
      <c r="F144" s="96"/>
      <c r="G144" s="24">
        <f>E144*D144</f>
        <v>0</v>
      </c>
    </row>
    <row r="145" spans="1:7" s="44" customFormat="1" ht="14.25">
      <c r="A145" s="4"/>
      <c r="B145" s="53"/>
      <c r="C145" s="70"/>
      <c r="D145" s="70"/>
      <c r="E145" s="95"/>
      <c r="F145" s="96"/>
      <c r="G145" s="24"/>
    </row>
    <row r="146" spans="1:7" s="44" customFormat="1" ht="30" customHeight="1">
      <c r="A146" s="4" t="s">
        <v>611</v>
      </c>
      <c r="B146" s="53" t="s">
        <v>612</v>
      </c>
      <c r="C146" s="70" t="s">
        <v>120</v>
      </c>
      <c r="D146" s="70">
        <v>8</v>
      </c>
      <c r="E146" s="95"/>
      <c r="F146" s="96"/>
      <c r="G146" s="24">
        <f>E146*D146</f>
        <v>0</v>
      </c>
    </row>
    <row r="147" spans="1:7" s="44" customFormat="1" ht="14.25">
      <c r="A147" s="4"/>
      <c r="B147" s="53"/>
      <c r="C147" s="70"/>
      <c r="D147" s="70"/>
      <c r="E147" s="95"/>
      <c r="F147" s="96"/>
      <c r="G147" s="24"/>
    </row>
    <row r="148" spans="1:7" s="44" customFormat="1" ht="30" customHeight="1">
      <c r="A148" s="4" t="s">
        <v>613</v>
      </c>
      <c r="B148" s="53" t="s">
        <v>614</v>
      </c>
      <c r="C148" s="70" t="s">
        <v>120</v>
      </c>
      <c r="D148" s="70">
        <f>15</f>
        <v>15</v>
      </c>
      <c r="E148" s="95"/>
      <c r="F148" s="96"/>
      <c r="G148" s="24">
        <f>E148*D148</f>
        <v>0</v>
      </c>
    </row>
    <row r="149" spans="1:7" s="44" customFormat="1" ht="14.25">
      <c r="A149" s="4"/>
      <c r="B149" s="53"/>
      <c r="C149" s="70"/>
      <c r="D149" s="70"/>
      <c r="E149" s="95"/>
      <c r="F149" s="96"/>
      <c r="G149" s="24"/>
    </row>
    <row r="150" spans="1:7" s="44" customFormat="1" ht="30" customHeight="1">
      <c r="A150" s="4" t="s">
        <v>615</v>
      </c>
      <c r="B150" s="53" t="s">
        <v>616</v>
      </c>
      <c r="C150" s="70" t="s">
        <v>120</v>
      </c>
      <c r="D150" s="70">
        <v>10</v>
      </c>
      <c r="E150" s="95"/>
      <c r="F150" s="96"/>
      <c r="G150" s="24">
        <f>E150*D150</f>
        <v>0</v>
      </c>
    </row>
    <row r="151" spans="1:7" s="44" customFormat="1" ht="14.25">
      <c r="A151" s="4"/>
      <c r="B151" s="53"/>
      <c r="C151" s="70"/>
      <c r="D151" s="70"/>
      <c r="E151" s="95"/>
      <c r="F151" s="96"/>
      <c r="G151" s="24"/>
    </row>
    <row r="152" spans="1:7" s="44" customFormat="1" ht="30" customHeight="1">
      <c r="A152" s="4" t="s">
        <v>617</v>
      </c>
      <c r="B152" s="53" t="s">
        <v>618</v>
      </c>
      <c r="C152" s="70" t="s">
        <v>120</v>
      </c>
      <c r="D152" s="70">
        <v>10</v>
      </c>
      <c r="E152" s="95"/>
      <c r="F152" s="96"/>
      <c r="G152" s="24">
        <f>E152*D152</f>
        <v>0</v>
      </c>
    </row>
    <row r="153" spans="1:7" s="44" customFormat="1" ht="14.25">
      <c r="A153" s="4"/>
      <c r="B153" s="53"/>
      <c r="C153" s="70"/>
      <c r="D153" s="70"/>
      <c r="E153" s="95"/>
      <c r="F153" s="96"/>
      <c r="G153" s="24"/>
    </row>
    <row r="154" spans="1:7" s="44" customFormat="1" ht="30" customHeight="1">
      <c r="A154" s="4" t="s">
        <v>619</v>
      </c>
      <c r="B154" s="53" t="s">
        <v>620</v>
      </c>
      <c r="C154" s="70" t="s">
        <v>120</v>
      </c>
      <c r="D154" s="70">
        <v>10</v>
      </c>
      <c r="E154" s="95"/>
      <c r="F154" s="96"/>
      <c r="G154" s="24">
        <f>E154*D154</f>
        <v>0</v>
      </c>
    </row>
    <row r="155" spans="1:7" s="44" customFormat="1" ht="14.25">
      <c r="A155" s="4"/>
      <c r="B155" s="53"/>
      <c r="C155" s="70"/>
      <c r="D155" s="70"/>
      <c r="E155" s="95"/>
      <c r="F155" s="96"/>
      <c r="G155" s="24"/>
    </row>
    <row r="156" spans="1:7" s="44" customFormat="1" ht="30" customHeight="1">
      <c r="A156" s="4" t="s">
        <v>621</v>
      </c>
      <c r="B156" s="53" t="s">
        <v>622</v>
      </c>
      <c r="C156" s="70" t="s">
        <v>120</v>
      </c>
      <c r="D156" s="70">
        <v>50</v>
      </c>
      <c r="E156" s="95"/>
      <c r="F156" s="96"/>
      <c r="G156" s="24">
        <f>E156*D156</f>
        <v>0</v>
      </c>
    </row>
    <row r="157" spans="1:7" s="44" customFormat="1" ht="14.25">
      <c r="A157" s="4"/>
      <c r="B157" s="53"/>
      <c r="C157" s="70"/>
      <c r="D157" s="70"/>
      <c r="E157" s="95"/>
      <c r="F157" s="96"/>
      <c r="G157" s="24"/>
    </row>
    <row r="158" spans="1:7" s="44" customFormat="1" ht="30" customHeight="1">
      <c r="A158" s="4" t="s">
        <v>623</v>
      </c>
      <c r="B158" s="53" t="s">
        <v>624</v>
      </c>
      <c r="C158" s="70" t="s">
        <v>120</v>
      </c>
      <c r="D158" s="70">
        <v>25</v>
      </c>
      <c r="E158" s="95"/>
      <c r="F158" s="96"/>
      <c r="G158" s="24">
        <f>E158*D158</f>
        <v>0</v>
      </c>
    </row>
    <row r="159" spans="1:7" s="44" customFormat="1" ht="14.25">
      <c r="A159" s="4"/>
      <c r="B159" s="53"/>
      <c r="C159" s="70"/>
      <c r="D159" s="70"/>
      <c r="E159" s="95"/>
      <c r="F159" s="96"/>
      <c r="G159" s="24"/>
    </row>
    <row r="160" spans="1:7" s="44" customFormat="1" ht="30" customHeight="1">
      <c r="A160" s="4" t="s">
        <v>625</v>
      </c>
      <c r="B160" s="53" t="s">
        <v>626</v>
      </c>
      <c r="C160" s="70" t="s">
        <v>120</v>
      </c>
      <c r="D160" s="70">
        <v>10</v>
      </c>
      <c r="E160" s="95"/>
      <c r="F160" s="96"/>
      <c r="G160" s="24">
        <f>E160*D160</f>
        <v>0</v>
      </c>
    </row>
    <row r="161" spans="1:7" s="44" customFormat="1" ht="178.5">
      <c r="A161" s="4">
        <f>A31+1</f>
        <v>11</v>
      </c>
      <c r="B161" s="53" t="s">
        <v>805</v>
      </c>
      <c r="C161" s="70"/>
      <c r="D161" s="70"/>
      <c r="E161" s="95"/>
      <c r="F161" s="96"/>
      <c r="G161" s="24"/>
    </row>
    <row r="162" spans="1:7" s="44" customFormat="1" ht="14.25">
      <c r="A162" s="4"/>
      <c r="B162" s="53" t="s">
        <v>627</v>
      </c>
      <c r="C162" s="70"/>
      <c r="D162" s="70"/>
      <c r="E162" s="95"/>
      <c r="F162" s="96"/>
      <c r="G162" s="24"/>
    </row>
    <row r="163" spans="1:7" s="44" customFormat="1" ht="14.25">
      <c r="A163" s="4"/>
      <c r="B163" s="53" t="s">
        <v>628</v>
      </c>
      <c r="C163" s="70"/>
      <c r="D163" s="70"/>
      <c r="E163" s="95"/>
      <c r="F163" s="96"/>
      <c r="G163" s="24"/>
    </row>
    <row r="164" spans="1:7" s="44" customFormat="1" ht="30" customHeight="1">
      <c r="A164" s="4" t="s">
        <v>535</v>
      </c>
      <c r="B164" s="53" t="s">
        <v>629</v>
      </c>
      <c r="C164" s="70" t="s">
        <v>120</v>
      </c>
      <c r="D164" s="70">
        <v>18</v>
      </c>
      <c r="E164" s="95"/>
      <c r="F164" s="96"/>
      <c r="G164" s="24">
        <f>E164*D164</f>
        <v>0</v>
      </c>
    </row>
    <row r="165" spans="1:7" s="44" customFormat="1" ht="14.25">
      <c r="A165" s="4"/>
      <c r="B165" s="53" t="s">
        <v>630</v>
      </c>
      <c r="C165" s="70"/>
      <c r="D165" s="70"/>
      <c r="E165" s="95"/>
      <c r="F165" s="96"/>
      <c r="G165" s="24"/>
    </row>
    <row r="166" spans="1:7" s="44" customFormat="1" ht="14.25">
      <c r="A166" s="4"/>
      <c r="B166" s="53" t="s">
        <v>631</v>
      </c>
      <c r="C166" s="70"/>
      <c r="D166" s="70"/>
      <c r="E166" s="95"/>
      <c r="F166" s="96"/>
      <c r="G166" s="24"/>
    </row>
    <row r="167" spans="1:7" s="44" customFormat="1" ht="14.25">
      <c r="A167" s="4"/>
      <c r="B167" s="53" t="s">
        <v>632</v>
      </c>
      <c r="C167" s="70"/>
      <c r="D167" s="70"/>
      <c r="E167" s="95"/>
      <c r="F167" s="96"/>
      <c r="G167" s="24"/>
    </row>
    <row r="168" spans="1:7" s="44" customFormat="1" ht="14.25">
      <c r="A168" s="4"/>
      <c r="B168" s="53" t="s">
        <v>633</v>
      </c>
      <c r="C168" s="70"/>
      <c r="D168" s="70"/>
      <c r="E168" s="95"/>
      <c r="F168" s="96"/>
      <c r="G168" s="24"/>
    </row>
    <row r="169" spans="1:7" s="44" customFormat="1" ht="14.25">
      <c r="A169" s="4"/>
      <c r="B169" s="53" t="s">
        <v>634</v>
      </c>
      <c r="C169" s="70"/>
      <c r="D169" s="70"/>
      <c r="E169" s="95"/>
      <c r="F169" s="96"/>
      <c r="G169" s="24"/>
    </row>
    <row r="170" spans="1:7" s="44" customFormat="1" ht="14.25">
      <c r="A170" s="4"/>
      <c r="B170" s="53"/>
      <c r="C170" s="70"/>
      <c r="D170" s="70"/>
      <c r="E170" s="95"/>
      <c r="F170" s="96"/>
      <c r="G170" s="24"/>
    </row>
    <row r="171" spans="1:7" s="44" customFormat="1" ht="30" customHeight="1">
      <c r="A171" s="4" t="s">
        <v>319</v>
      </c>
      <c r="B171" s="53" t="s">
        <v>635</v>
      </c>
      <c r="C171" s="70" t="s">
        <v>120</v>
      </c>
      <c r="D171" s="70">
        <v>16</v>
      </c>
      <c r="E171" s="95"/>
      <c r="F171" s="96"/>
      <c r="G171" s="24">
        <f>E171*D171</f>
        <v>0</v>
      </c>
    </row>
    <row r="172" spans="1:7" s="44" customFormat="1" ht="14.25">
      <c r="A172" s="4"/>
      <c r="B172" s="53" t="s">
        <v>630</v>
      </c>
      <c r="C172" s="70"/>
      <c r="D172" s="70"/>
      <c r="E172" s="95"/>
      <c r="F172" s="96"/>
      <c r="G172" s="24"/>
    </row>
    <row r="173" spans="1:7" s="44" customFormat="1" ht="14.25">
      <c r="A173" s="4"/>
      <c r="B173" s="53" t="s">
        <v>631</v>
      </c>
      <c r="C173" s="70"/>
      <c r="D173" s="70"/>
      <c r="E173" s="95"/>
      <c r="F173" s="96"/>
      <c r="G173" s="24"/>
    </row>
    <row r="174" spans="1:7" s="44" customFormat="1" ht="14.25">
      <c r="A174" s="4"/>
      <c r="B174" s="53" t="s">
        <v>632</v>
      </c>
      <c r="C174" s="70"/>
      <c r="D174" s="70"/>
      <c r="E174" s="95"/>
      <c r="F174" s="96"/>
      <c r="G174" s="24"/>
    </row>
    <row r="175" spans="1:7" s="44" customFormat="1" ht="14.25">
      <c r="A175" s="4"/>
      <c r="B175" s="53" t="s">
        <v>633</v>
      </c>
      <c r="C175" s="70"/>
      <c r="D175" s="70"/>
      <c r="E175" s="95"/>
      <c r="F175" s="96"/>
      <c r="G175" s="24"/>
    </row>
    <row r="176" spans="1:7" s="44" customFormat="1" ht="14.25">
      <c r="A176" s="4"/>
      <c r="B176" s="53" t="s">
        <v>634</v>
      </c>
      <c r="C176" s="70"/>
      <c r="D176" s="70"/>
      <c r="E176" s="95"/>
      <c r="F176" s="96"/>
      <c r="G176" s="24"/>
    </row>
    <row r="177" spans="1:7" s="44" customFormat="1" ht="14.25">
      <c r="A177" s="4"/>
      <c r="B177" s="53"/>
      <c r="C177" s="70"/>
      <c r="D177" s="70"/>
      <c r="E177" s="95"/>
      <c r="F177" s="96"/>
      <c r="G177" s="24"/>
    </row>
    <row r="178" spans="1:7" s="44" customFormat="1" ht="30" customHeight="1">
      <c r="A178" s="4" t="s">
        <v>538</v>
      </c>
      <c r="B178" s="53" t="s">
        <v>636</v>
      </c>
      <c r="C178" s="70" t="s">
        <v>120</v>
      </c>
      <c r="D178" s="70">
        <v>16</v>
      </c>
      <c r="E178" s="95"/>
      <c r="F178" s="96"/>
      <c r="G178" s="24">
        <f>E178*D178</f>
        <v>0</v>
      </c>
    </row>
    <row r="179" spans="1:7" s="44" customFormat="1" ht="14.25">
      <c r="A179" s="4"/>
      <c r="B179" s="53" t="s">
        <v>630</v>
      </c>
      <c r="C179" s="70"/>
      <c r="D179" s="70"/>
      <c r="E179" s="95"/>
      <c r="F179" s="96"/>
      <c r="G179" s="24"/>
    </row>
    <row r="180" spans="1:7" s="44" customFormat="1" ht="14.25">
      <c r="A180" s="4"/>
      <c r="B180" s="53" t="s">
        <v>637</v>
      </c>
      <c r="C180" s="70"/>
      <c r="D180" s="70"/>
      <c r="E180" s="95"/>
      <c r="F180" s="96"/>
      <c r="G180" s="24"/>
    </row>
    <row r="181" spans="1:7" s="44" customFormat="1" ht="14.25">
      <c r="A181" s="4"/>
      <c r="B181" s="53" t="s">
        <v>632</v>
      </c>
      <c r="C181" s="70"/>
      <c r="D181" s="70"/>
      <c r="E181" s="95"/>
      <c r="F181" s="96"/>
      <c r="G181" s="24"/>
    </row>
    <row r="182" spans="1:7" s="44" customFormat="1" ht="14.25">
      <c r="A182" s="4"/>
      <c r="B182" s="53" t="s">
        <v>638</v>
      </c>
      <c r="C182" s="70"/>
      <c r="D182" s="70"/>
      <c r="E182" s="95"/>
      <c r="F182" s="96"/>
      <c r="G182" s="24"/>
    </row>
    <row r="183" spans="1:7" s="44" customFormat="1" ht="14.25">
      <c r="A183" s="4"/>
      <c r="B183" s="53" t="s">
        <v>634</v>
      </c>
      <c r="C183" s="70"/>
      <c r="D183" s="70"/>
      <c r="E183" s="95"/>
      <c r="F183" s="96"/>
      <c r="G183" s="24"/>
    </row>
    <row r="184" spans="1:7" s="44" customFormat="1" ht="14.25">
      <c r="A184" s="4"/>
      <c r="B184" s="53"/>
      <c r="C184" s="70"/>
      <c r="D184" s="70"/>
      <c r="E184" s="95"/>
      <c r="F184" s="96"/>
      <c r="G184" s="24"/>
    </row>
    <row r="185" spans="1:7" s="44" customFormat="1" ht="30" customHeight="1">
      <c r="A185" s="4" t="s">
        <v>538</v>
      </c>
      <c r="B185" s="53" t="s">
        <v>639</v>
      </c>
      <c r="C185" s="70" t="s">
        <v>120</v>
      </c>
      <c r="D185" s="70">
        <v>16</v>
      </c>
      <c r="E185" s="95"/>
      <c r="F185" s="96"/>
      <c r="G185" s="24">
        <f>E185*D185</f>
        <v>0</v>
      </c>
    </row>
    <row r="186" spans="1:7" s="44" customFormat="1" ht="14.25">
      <c r="A186" s="4"/>
      <c r="B186" s="53" t="s">
        <v>630</v>
      </c>
      <c r="C186" s="70"/>
      <c r="D186" s="70"/>
      <c r="E186" s="95"/>
      <c r="F186" s="96"/>
      <c r="G186" s="24"/>
    </row>
    <row r="187" spans="1:7" s="44" customFormat="1" ht="14.25">
      <c r="A187" s="4"/>
      <c r="B187" s="53" t="s">
        <v>637</v>
      </c>
      <c r="C187" s="70"/>
      <c r="D187" s="70"/>
      <c r="E187" s="95"/>
      <c r="F187" s="96"/>
      <c r="G187" s="24"/>
    </row>
    <row r="188" spans="1:7" s="44" customFormat="1" ht="14.25">
      <c r="A188" s="4"/>
      <c r="B188" s="53" t="s">
        <v>632</v>
      </c>
      <c r="C188" s="70"/>
      <c r="D188" s="70"/>
      <c r="E188" s="95"/>
      <c r="F188" s="96"/>
      <c r="G188" s="24"/>
    </row>
    <row r="189" spans="1:7" s="44" customFormat="1" ht="14.25">
      <c r="A189" s="4"/>
      <c r="B189" s="53" t="s">
        <v>638</v>
      </c>
      <c r="C189" s="70"/>
      <c r="D189" s="70"/>
      <c r="E189" s="95"/>
      <c r="F189" s="96"/>
      <c r="G189" s="24"/>
    </row>
    <row r="190" spans="1:7" s="44" customFormat="1" ht="14.25">
      <c r="A190" s="4"/>
      <c r="B190" s="53" t="s">
        <v>634</v>
      </c>
      <c r="C190" s="70"/>
      <c r="D190" s="70"/>
      <c r="E190" s="95"/>
      <c r="F190" s="96"/>
      <c r="G190" s="24"/>
    </row>
    <row r="191" spans="1:7" s="44" customFormat="1" ht="14.25">
      <c r="A191" s="4"/>
      <c r="B191" s="53"/>
      <c r="C191" s="70"/>
      <c r="D191" s="70"/>
      <c r="E191" s="95"/>
      <c r="F191" s="96"/>
      <c r="G191" s="24"/>
    </row>
    <row r="192" spans="1:7" s="44" customFormat="1" ht="30" customHeight="1">
      <c r="A192" s="4" t="s">
        <v>539</v>
      </c>
      <c r="B192" s="53" t="s">
        <v>640</v>
      </c>
      <c r="C192" s="70" t="s">
        <v>120</v>
      </c>
      <c r="D192" s="70">
        <v>24</v>
      </c>
      <c r="E192" s="95"/>
      <c r="F192" s="96"/>
      <c r="G192" s="24">
        <f>E192*D192</f>
        <v>0</v>
      </c>
    </row>
    <row r="193" spans="1:7" s="44" customFormat="1" ht="14.25">
      <c r="A193" s="4"/>
      <c r="B193" s="53" t="s">
        <v>630</v>
      </c>
      <c r="C193" s="70"/>
      <c r="D193" s="70"/>
      <c r="E193" s="95"/>
      <c r="F193" s="96"/>
      <c r="G193" s="24"/>
    </row>
    <row r="194" spans="1:7" s="44" customFormat="1" ht="14.25">
      <c r="A194" s="4"/>
      <c r="B194" s="53" t="s">
        <v>641</v>
      </c>
      <c r="C194" s="70"/>
      <c r="D194" s="70"/>
      <c r="E194" s="95"/>
      <c r="F194" s="96"/>
      <c r="G194" s="24"/>
    </row>
    <row r="195" spans="1:7" s="44" customFormat="1" ht="14.25">
      <c r="A195" s="4"/>
      <c r="B195" s="53" t="s">
        <v>632</v>
      </c>
      <c r="C195" s="70"/>
      <c r="D195" s="70"/>
      <c r="E195" s="95"/>
      <c r="F195" s="96"/>
      <c r="G195" s="24"/>
    </row>
    <row r="196" spans="1:7" s="44" customFormat="1" ht="14.25">
      <c r="A196" s="4"/>
      <c r="B196" s="53" t="s">
        <v>642</v>
      </c>
      <c r="C196" s="70"/>
      <c r="D196" s="70"/>
      <c r="E196" s="95"/>
      <c r="F196" s="96"/>
      <c r="G196" s="24"/>
    </row>
    <row r="197" spans="1:7" s="44" customFormat="1" ht="14.25">
      <c r="A197" s="4"/>
      <c r="B197" s="53" t="s">
        <v>643</v>
      </c>
      <c r="C197" s="70"/>
      <c r="D197" s="70"/>
      <c r="E197" s="95"/>
      <c r="F197" s="96"/>
      <c r="G197" s="24"/>
    </row>
    <row r="198" spans="1:7" s="44" customFormat="1" ht="59.25">
      <c r="A198" s="4">
        <f>A161+1</f>
        <v>12</v>
      </c>
      <c r="B198" s="53" t="s">
        <v>792</v>
      </c>
      <c r="C198" s="70"/>
      <c r="D198" s="70"/>
      <c r="E198" s="95"/>
      <c r="F198" s="96"/>
      <c r="G198" s="24"/>
    </row>
    <row r="199" spans="1:7" s="44" customFormat="1" ht="14.25">
      <c r="A199" s="4" t="s">
        <v>535</v>
      </c>
      <c r="B199" s="53" t="s">
        <v>644</v>
      </c>
      <c r="C199" s="70"/>
      <c r="D199" s="70"/>
      <c r="E199" s="95"/>
      <c r="F199" s="96"/>
      <c r="G199" s="24"/>
    </row>
    <row r="200" spans="1:7" s="44" customFormat="1" ht="14.25">
      <c r="A200" s="4"/>
      <c r="B200" s="53"/>
      <c r="C200" s="70"/>
      <c r="D200" s="70"/>
      <c r="E200" s="95"/>
      <c r="F200" s="96"/>
      <c r="G200" s="24"/>
    </row>
    <row r="201" spans="1:7" s="44" customFormat="1" ht="30" customHeight="1">
      <c r="A201" s="4" t="s">
        <v>597</v>
      </c>
      <c r="B201" s="53" t="s">
        <v>645</v>
      </c>
      <c r="C201" s="70" t="s">
        <v>118</v>
      </c>
      <c r="D201" s="70">
        <v>300</v>
      </c>
      <c r="E201" s="95"/>
      <c r="F201" s="96"/>
      <c r="G201" s="24">
        <f>E201*D201</f>
        <v>0</v>
      </c>
    </row>
    <row r="202" spans="1:7" s="44" customFormat="1" ht="14.25">
      <c r="A202" s="4"/>
      <c r="B202" s="53"/>
      <c r="C202" s="70"/>
      <c r="D202" s="70"/>
      <c r="E202" s="95"/>
      <c r="F202" s="96"/>
      <c r="G202" s="24"/>
    </row>
    <row r="203" spans="1:7" s="44" customFormat="1" ht="30" customHeight="1">
      <c r="A203" s="4" t="s">
        <v>646</v>
      </c>
      <c r="B203" s="53" t="s">
        <v>647</v>
      </c>
      <c r="C203" s="70" t="s">
        <v>118</v>
      </c>
      <c r="D203" s="70">
        <v>400</v>
      </c>
      <c r="E203" s="95"/>
      <c r="F203" s="96"/>
      <c r="G203" s="24">
        <f>E203*D203</f>
        <v>0</v>
      </c>
    </row>
    <row r="204" spans="1:7" s="44" customFormat="1" ht="14.25">
      <c r="A204" s="4"/>
      <c r="B204" s="53"/>
      <c r="C204" s="70"/>
      <c r="D204" s="70"/>
      <c r="E204" s="95"/>
      <c r="F204" s="96"/>
      <c r="G204" s="24"/>
    </row>
    <row r="205" spans="1:7" s="44" customFormat="1" ht="30" customHeight="1">
      <c r="A205" s="4" t="s">
        <v>648</v>
      </c>
      <c r="B205" s="53" t="s">
        <v>649</v>
      </c>
      <c r="C205" s="70" t="s">
        <v>118</v>
      </c>
      <c r="D205" s="70">
        <v>50</v>
      </c>
      <c r="E205" s="95"/>
      <c r="F205" s="96"/>
      <c r="G205" s="24">
        <f>E205*D205</f>
        <v>0</v>
      </c>
    </row>
    <row r="206" spans="1:7" s="44" customFormat="1" ht="14.25">
      <c r="A206" s="4"/>
      <c r="B206" s="53"/>
      <c r="C206" s="70"/>
      <c r="D206" s="70"/>
      <c r="E206" s="95"/>
      <c r="F206" s="96"/>
      <c r="G206" s="24"/>
    </row>
    <row r="207" spans="1:7" s="44" customFormat="1" ht="30" customHeight="1">
      <c r="A207" s="4" t="s">
        <v>650</v>
      </c>
      <c r="B207" s="53" t="s">
        <v>651</v>
      </c>
      <c r="C207" s="70" t="s">
        <v>118</v>
      </c>
      <c r="D207" s="70">
        <v>200</v>
      </c>
      <c r="E207" s="95"/>
      <c r="F207" s="96"/>
      <c r="G207" s="24">
        <f>E207*D207</f>
        <v>0</v>
      </c>
    </row>
    <row r="208" spans="1:7" s="44" customFormat="1" ht="14.25">
      <c r="A208" s="4"/>
      <c r="B208" s="53"/>
      <c r="C208" s="70"/>
      <c r="D208" s="70"/>
      <c r="E208" s="95"/>
      <c r="F208" s="96"/>
      <c r="G208" s="24"/>
    </row>
    <row r="209" spans="1:7" s="44" customFormat="1" ht="30" customHeight="1">
      <c r="A209" s="4" t="s">
        <v>652</v>
      </c>
      <c r="B209" s="53" t="s">
        <v>653</v>
      </c>
      <c r="C209" s="70" t="s">
        <v>118</v>
      </c>
      <c r="D209" s="70">
        <f>D252*20</f>
        <v>120</v>
      </c>
      <c r="E209" s="95"/>
      <c r="F209" s="96"/>
      <c r="G209" s="24">
        <f>E209*D209</f>
        <v>0</v>
      </c>
    </row>
    <row r="210" spans="1:7" s="44" customFormat="1" ht="14.25">
      <c r="A210" s="4"/>
      <c r="B210" s="53"/>
      <c r="C210" s="70"/>
      <c r="D210" s="70"/>
      <c r="E210" s="95"/>
      <c r="F210" s="96"/>
      <c r="G210" s="24"/>
    </row>
    <row r="211" spans="1:7" s="44" customFormat="1" ht="30" customHeight="1">
      <c r="A211" s="4" t="s">
        <v>654</v>
      </c>
      <c r="B211" s="53" t="s">
        <v>655</v>
      </c>
      <c r="C211" s="70" t="s">
        <v>118</v>
      </c>
      <c r="D211" s="70">
        <f>D254*20</f>
        <v>80</v>
      </c>
      <c r="E211" s="95"/>
      <c r="F211" s="96"/>
      <c r="G211" s="24">
        <f>E211*D211</f>
        <v>0</v>
      </c>
    </row>
    <row r="212" spans="1:7" s="44" customFormat="1" ht="14.25">
      <c r="A212" s="4"/>
      <c r="B212" s="53"/>
      <c r="C212" s="70"/>
      <c r="D212" s="70"/>
      <c r="E212" s="95"/>
      <c r="F212" s="96"/>
      <c r="G212" s="24"/>
    </row>
    <row r="213" spans="1:7" s="44" customFormat="1" ht="30" customHeight="1">
      <c r="A213" s="4" t="s">
        <v>656</v>
      </c>
      <c r="B213" s="53" t="s">
        <v>657</v>
      </c>
      <c r="C213" s="70" t="s">
        <v>118</v>
      </c>
      <c r="D213" s="70">
        <v>200</v>
      </c>
      <c r="E213" s="95"/>
      <c r="F213" s="96"/>
      <c r="G213" s="24">
        <f>E213*D213</f>
        <v>0</v>
      </c>
    </row>
    <row r="214" spans="1:7" s="44" customFormat="1" ht="14.25">
      <c r="A214" s="4"/>
      <c r="B214" s="53"/>
      <c r="C214" s="70"/>
      <c r="D214" s="70"/>
      <c r="E214" s="95"/>
      <c r="F214" s="96"/>
      <c r="G214" s="24"/>
    </row>
    <row r="215" spans="1:7" s="44" customFormat="1" ht="30" customHeight="1">
      <c r="A215" s="4" t="s">
        <v>658</v>
      </c>
      <c r="B215" s="53" t="s">
        <v>659</v>
      </c>
      <c r="C215" s="70" t="s">
        <v>118</v>
      </c>
      <c r="D215" s="70">
        <v>200</v>
      </c>
      <c r="E215" s="95"/>
      <c r="F215" s="96"/>
      <c r="G215" s="24">
        <f>E215*D215</f>
        <v>0</v>
      </c>
    </row>
    <row r="216" spans="1:7" s="44" customFormat="1" ht="14.25">
      <c r="A216" s="4"/>
      <c r="B216" s="53"/>
      <c r="C216" s="70"/>
      <c r="D216" s="70"/>
      <c r="E216" s="95"/>
      <c r="F216" s="96"/>
      <c r="G216" s="24"/>
    </row>
    <row r="217" spans="1:7" s="44" customFormat="1" ht="30" customHeight="1">
      <c r="A217" s="4" t="s">
        <v>660</v>
      </c>
      <c r="B217" s="53" t="s">
        <v>661</v>
      </c>
      <c r="C217" s="70" t="s">
        <v>118</v>
      </c>
      <c r="D217" s="70">
        <f>D258*20</f>
        <v>120</v>
      </c>
      <c r="E217" s="95"/>
      <c r="F217" s="96"/>
      <c r="G217" s="24">
        <f>E217*D217</f>
        <v>0</v>
      </c>
    </row>
    <row r="218" spans="1:7" s="44" customFormat="1" ht="14.25">
      <c r="A218" s="4"/>
      <c r="B218" s="53"/>
      <c r="C218" s="70"/>
      <c r="D218" s="70"/>
      <c r="E218" s="95"/>
      <c r="F218" s="96"/>
      <c r="G218" s="24"/>
    </row>
    <row r="219" spans="1:7" s="44" customFormat="1" ht="14.25">
      <c r="A219" s="4"/>
      <c r="B219" s="53"/>
      <c r="C219" s="70"/>
      <c r="D219" s="70"/>
      <c r="E219" s="95"/>
      <c r="F219" s="96"/>
      <c r="G219" s="24"/>
    </row>
    <row r="220" spans="1:7" s="44" customFormat="1" ht="14.25">
      <c r="A220" s="4" t="s">
        <v>319</v>
      </c>
      <c r="B220" s="53" t="s">
        <v>662</v>
      </c>
      <c r="C220" s="70"/>
      <c r="D220" s="70"/>
      <c r="E220" s="95"/>
      <c r="F220" s="96"/>
      <c r="G220" s="24"/>
    </row>
    <row r="221" spans="1:7" s="44" customFormat="1" ht="14.25">
      <c r="A221" s="4"/>
      <c r="B221" s="53"/>
      <c r="C221" s="70"/>
      <c r="D221" s="70"/>
      <c r="E221" s="95"/>
      <c r="F221" s="96"/>
      <c r="G221" s="24"/>
    </row>
    <row r="222" spans="1:7" s="44" customFormat="1" ht="30" customHeight="1">
      <c r="A222" s="4" t="s">
        <v>597</v>
      </c>
      <c r="B222" s="53" t="s">
        <v>663</v>
      </c>
      <c r="C222" s="70" t="s">
        <v>118</v>
      </c>
      <c r="D222" s="70">
        <v>750</v>
      </c>
      <c r="E222" s="95"/>
      <c r="F222" s="96"/>
      <c r="G222" s="24">
        <f>E222*D222</f>
        <v>0</v>
      </c>
    </row>
    <row r="223" spans="1:7" s="44" customFormat="1" ht="14.25">
      <c r="A223" s="4"/>
      <c r="B223" s="53"/>
      <c r="C223" s="70"/>
      <c r="D223" s="70"/>
      <c r="E223" s="95"/>
      <c r="F223" s="96"/>
      <c r="G223" s="24"/>
    </row>
    <row r="224" spans="1:7" s="44" customFormat="1" ht="30" customHeight="1">
      <c r="A224" s="4" t="s">
        <v>646</v>
      </c>
      <c r="B224" s="53" t="s">
        <v>664</v>
      </c>
      <c r="C224" s="70" t="s">
        <v>118</v>
      </c>
      <c r="D224" s="70">
        <f>D264*20</f>
        <v>640</v>
      </c>
      <c r="E224" s="95"/>
      <c r="F224" s="96"/>
      <c r="G224" s="24">
        <f>E224*D224</f>
        <v>0</v>
      </c>
    </row>
    <row r="225" spans="1:7" s="44" customFormat="1" ht="14.25">
      <c r="A225" s="4"/>
      <c r="B225" s="53"/>
      <c r="C225" s="70"/>
      <c r="D225" s="70"/>
      <c r="E225" s="95"/>
      <c r="F225" s="96"/>
      <c r="G225" s="24"/>
    </row>
    <row r="226" spans="1:7" s="44" customFormat="1" ht="30" customHeight="1">
      <c r="A226" s="4" t="s">
        <v>648</v>
      </c>
      <c r="B226" s="53" t="s">
        <v>665</v>
      </c>
      <c r="C226" s="70" t="s">
        <v>118</v>
      </c>
      <c r="D226" s="70">
        <v>400</v>
      </c>
      <c r="E226" s="95"/>
      <c r="F226" s="96"/>
      <c r="G226" s="24">
        <f>E226*D226</f>
        <v>0</v>
      </c>
    </row>
    <row r="227" spans="1:7" s="44" customFormat="1" ht="14.25">
      <c r="A227" s="4"/>
      <c r="B227" s="53"/>
      <c r="C227" s="70"/>
      <c r="D227" s="70"/>
      <c r="E227" s="95"/>
      <c r="F227" s="96"/>
      <c r="G227" s="24"/>
    </row>
    <row r="228" spans="1:7" s="44" customFormat="1" ht="30" customHeight="1">
      <c r="A228" s="4" t="s">
        <v>650</v>
      </c>
      <c r="B228" s="53" t="s">
        <v>666</v>
      </c>
      <c r="C228" s="70" t="s">
        <v>118</v>
      </c>
      <c r="D228" s="70">
        <v>200</v>
      </c>
      <c r="E228" s="95"/>
      <c r="F228" s="96"/>
      <c r="G228" s="24">
        <f t="shared" ref="G228:G282" si="2">E228*D228</f>
        <v>0</v>
      </c>
    </row>
    <row r="229" spans="1:7" s="44" customFormat="1" ht="14.25">
      <c r="A229" s="4"/>
      <c r="B229" s="53"/>
      <c r="C229" s="70"/>
      <c r="D229" s="70"/>
      <c r="E229" s="95"/>
      <c r="F229" s="96"/>
      <c r="G229" s="24"/>
    </row>
    <row r="230" spans="1:7" s="44" customFormat="1" ht="30" customHeight="1">
      <c r="A230" s="4" t="s">
        <v>652</v>
      </c>
      <c r="B230" s="53" t="s">
        <v>667</v>
      </c>
      <c r="C230" s="70" t="s">
        <v>118</v>
      </c>
      <c r="D230" s="70">
        <f>D270*20</f>
        <v>200</v>
      </c>
      <c r="E230" s="95"/>
      <c r="F230" s="96"/>
      <c r="G230" s="24">
        <f t="shared" si="2"/>
        <v>0</v>
      </c>
    </row>
    <row r="231" spans="1:7" s="44" customFormat="1" ht="14.25">
      <c r="A231" s="4"/>
      <c r="B231" s="53"/>
      <c r="C231" s="70"/>
      <c r="D231" s="70"/>
      <c r="E231" s="95"/>
      <c r="F231" s="96"/>
      <c r="G231" s="24"/>
    </row>
    <row r="232" spans="1:7" s="44" customFormat="1" ht="30" customHeight="1">
      <c r="A232" s="4" t="s">
        <v>654</v>
      </c>
      <c r="B232" s="53" t="s">
        <v>668</v>
      </c>
      <c r="C232" s="70" t="s">
        <v>118</v>
      </c>
      <c r="D232" s="70">
        <v>200</v>
      </c>
      <c r="E232" s="95"/>
      <c r="F232" s="96"/>
      <c r="G232" s="24">
        <f t="shared" si="2"/>
        <v>0</v>
      </c>
    </row>
    <row r="233" spans="1:7" s="44" customFormat="1" ht="14.25">
      <c r="A233" s="4"/>
      <c r="B233" s="53"/>
      <c r="C233" s="70"/>
      <c r="D233" s="70"/>
      <c r="E233" s="95"/>
      <c r="F233" s="96"/>
      <c r="G233" s="24"/>
    </row>
    <row r="234" spans="1:7" s="44" customFormat="1" ht="30" customHeight="1">
      <c r="A234" s="4" t="s">
        <v>656</v>
      </c>
      <c r="B234" s="53" t="s">
        <v>669</v>
      </c>
      <c r="C234" s="70" t="s">
        <v>118</v>
      </c>
      <c r="D234" s="70">
        <f>D274*20</f>
        <v>600</v>
      </c>
      <c r="E234" s="95"/>
      <c r="F234" s="96"/>
      <c r="G234" s="24">
        <f t="shared" si="2"/>
        <v>0</v>
      </c>
    </row>
    <row r="235" spans="1:7" s="44" customFormat="1" ht="14.25">
      <c r="A235" s="4"/>
      <c r="B235" s="53"/>
      <c r="C235" s="70"/>
      <c r="D235" s="70"/>
      <c r="E235" s="95"/>
      <c r="F235" s="96"/>
      <c r="G235" s="24"/>
    </row>
    <row r="236" spans="1:7" s="44" customFormat="1" ht="30" customHeight="1">
      <c r="A236" s="4" t="s">
        <v>658</v>
      </c>
      <c r="B236" s="53" t="s">
        <v>670</v>
      </c>
      <c r="C236" s="70" t="s">
        <v>118</v>
      </c>
      <c r="D236" s="70">
        <v>400</v>
      </c>
      <c r="E236" s="95"/>
      <c r="F236" s="96"/>
      <c r="G236" s="24">
        <f t="shared" si="2"/>
        <v>0</v>
      </c>
    </row>
    <row r="237" spans="1:7" s="44" customFormat="1" ht="14.25">
      <c r="A237" s="4"/>
      <c r="B237" s="53"/>
      <c r="C237" s="70"/>
      <c r="D237" s="70"/>
      <c r="E237" s="95"/>
      <c r="F237" s="96"/>
      <c r="G237" s="24"/>
    </row>
    <row r="238" spans="1:7" s="44" customFormat="1" ht="30" customHeight="1">
      <c r="A238" s="4" t="s">
        <v>660</v>
      </c>
      <c r="B238" s="53" t="s">
        <v>671</v>
      </c>
      <c r="C238" s="70" t="s">
        <v>118</v>
      </c>
      <c r="D238" s="70">
        <v>500</v>
      </c>
      <c r="E238" s="95"/>
      <c r="F238" s="96"/>
      <c r="G238" s="24">
        <f t="shared" si="2"/>
        <v>0</v>
      </c>
    </row>
    <row r="239" spans="1:7" s="44" customFormat="1" ht="14.25">
      <c r="A239" s="4"/>
      <c r="B239" s="53"/>
      <c r="C239" s="70"/>
      <c r="D239" s="70"/>
      <c r="E239" s="95"/>
      <c r="F239" s="96"/>
      <c r="G239" s="24"/>
    </row>
    <row r="240" spans="1:7" s="44" customFormat="1" ht="30" customHeight="1">
      <c r="A240" s="4" t="s">
        <v>672</v>
      </c>
      <c r="B240" s="53" t="s">
        <v>673</v>
      </c>
      <c r="C240" s="70" t="s">
        <v>118</v>
      </c>
      <c r="D240" s="70">
        <f>D280*20</f>
        <v>400</v>
      </c>
      <c r="E240" s="95"/>
      <c r="F240" s="96"/>
      <c r="G240" s="24">
        <f t="shared" si="2"/>
        <v>0</v>
      </c>
    </row>
    <row r="241" spans="1:7" s="44" customFormat="1" ht="14.25">
      <c r="A241" s="4"/>
      <c r="B241" s="53"/>
      <c r="C241" s="70"/>
      <c r="D241" s="70"/>
      <c r="E241" s="95"/>
      <c r="F241" s="96"/>
      <c r="G241" s="24"/>
    </row>
    <row r="242" spans="1:7" s="44" customFormat="1" ht="30" customHeight="1">
      <c r="A242" s="4" t="s">
        <v>674</v>
      </c>
      <c r="B242" s="53" t="s">
        <v>675</v>
      </c>
      <c r="C242" s="70" t="s">
        <v>118</v>
      </c>
      <c r="D242" s="70">
        <f>D282*20</f>
        <v>400</v>
      </c>
      <c r="E242" s="95"/>
      <c r="F242" s="96"/>
      <c r="G242" s="24">
        <f t="shared" si="2"/>
        <v>0</v>
      </c>
    </row>
    <row r="243" spans="1:7" s="44" customFormat="1" ht="38.25">
      <c r="A243" s="4">
        <f>A198+1</f>
        <v>13</v>
      </c>
      <c r="B243" s="53" t="s">
        <v>676</v>
      </c>
      <c r="C243" s="70"/>
      <c r="D243" s="70"/>
      <c r="E243" s="95"/>
      <c r="F243" s="96"/>
      <c r="G243" s="24"/>
    </row>
    <row r="244" spans="1:7" s="44" customFormat="1" ht="30" customHeight="1">
      <c r="A244" s="4" t="s">
        <v>535</v>
      </c>
      <c r="B244" s="53" t="s">
        <v>677</v>
      </c>
      <c r="C244" s="70" t="s">
        <v>120</v>
      </c>
      <c r="D244" s="70">
        <f>4*2+5*2+5*2</f>
        <v>28</v>
      </c>
      <c r="E244" s="95"/>
      <c r="F244" s="96"/>
      <c r="G244" s="24">
        <f t="shared" si="2"/>
        <v>0</v>
      </c>
    </row>
    <row r="245" spans="1:7" s="44" customFormat="1" ht="14.25">
      <c r="A245" s="4"/>
      <c r="B245" s="53"/>
      <c r="C245" s="70"/>
      <c r="D245" s="70"/>
      <c r="E245" s="95"/>
      <c r="F245" s="96"/>
      <c r="G245" s="24"/>
    </row>
    <row r="246" spans="1:7" s="44" customFormat="1" ht="30" customHeight="1">
      <c r="A246" s="4" t="s">
        <v>319</v>
      </c>
      <c r="B246" s="53" t="s">
        <v>678</v>
      </c>
      <c r="C246" s="70" t="s">
        <v>120</v>
      </c>
      <c r="D246" s="70">
        <f>4+5*2</f>
        <v>14</v>
      </c>
      <c r="E246" s="95"/>
      <c r="F246" s="96"/>
      <c r="G246" s="24">
        <f t="shared" si="2"/>
        <v>0</v>
      </c>
    </row>
    <row r="247" spans="1:7" s="44" customFormat="1" ht="14.25">
      <c r="A247" s="4"/>
      <c r="B247" s="53"/>
      <c r="C247" s="70"/>
      <c r="D247" s="70"/>
      <c r="E247" s="95"/>
      <c r="F247" s="96"/>
      <c r="G247" s="24"/>
    </row>
    <row r="248" spans="1:7" s="44" customFormat="1" ht="30" customHeight="1">
      <c r="A248" s="4" t="s">
        <v>538</v>
      </c>
      <c r="B248" s="53" t="s">
        <v>679</v>
      </c>
      <c r="C248" s="70" t="s">
        <v>120</v>
      </c>
      <c r="D248" s="70">
        <f>2+2*2</f>
        <v>6</v>
      </c>
      <c r="E248" s="95"/>
      <c r="F248" s="96"/>
      <c r="G248" s="24">
        <f t="shared" si="2"/>
        <v>0</v>
      </c>
    </row>
    <row r="249" spans="1:7" s="44" customFormat="1" ht="14.25">
      <c r="A249" s="4"/>
      <c r="B249" s="53"/>
      <c r="C249" s="70"/>
      <c r="D249" s="70"/>
      <c r="E249" s="95"/>
      <c r="F249" s="96"/>
      <c r="G249" s="24"/>
    </row>
    <row r="250" spans="1:7" s="44" customFormat="1" ht="30" customHeight="1">
      <c r="A250" s="4" t="s">
        <v>539</v>
      </c>
      <c r="B250" s="53" t="s">
        <v>680</v>
      </c>
      <c r="C250" s="70" t="s">
        <v>120</v>
      </c>
      <c r="D250" s="70">
        <f>4+2</f>
        <v>6</v>
      </c>
      <c r="E250" s="95"/>
      <c r="F250" s="96"/>
      <c r="G250" s="24">
        <f t="shared" si="2"/>
        <v>0</v>
      </c>
    </row>
    <row r="251" spans="1:7" s="44" customFormat="1" ht="14.25">
      <c r="A251" s="4"/>
      <c r="B251" s="53"/>
      <c r="C251" s="70"/>
      <c r="D251" s="70"/>
      <c r="E251" s="95"/>
      <c r="F251" s="96"/>
      <c r="G251" s="24"/>
    </row>
    <row r="252" spans="1:7" s="44" customFormat="1" ht="30" customHeight="1">
      <c r="A252" s="4" t="s">
        <v>578</v>
      </c>
      <c r="B252" s="53" t="s">
        <v>681</v>
      </c>
      <c r="C252" s="70" t="s">
        <v>120</v>
      </c>
      <c r="D252" s="70">
        <f>2+2+2</f>
        <v>6</v>
      </c>
      <c r="E252" s="95"/>
      <c r="F252" s="96"/>
      <c r="G252" s="24">
        <f t="shared" si="2"/>
        <v>0</v>
      </c>
    </row>
    <row r="253" spans="1:7" s="44" customFormat="1" ht="14.25">
      <c r="A253" s="4"/>
      <c r="B253" s="53"/>
      <c r="C253" s="70"/>
      <c r="D253" s="70"/>
      <c r="E253" s="95"/>
      <c r="F253" s="96"/>
      <c r="G253" s="24"/>
    </row>
    <row r="254" spans="1:7" s="44" customFormat="1" ht="30" customHeight="1">
      <c r="A254" s="4" t="s">
        <v>583</v>
      </c>
      <c r="B254" s="53" t="s">
        <v>682</v>
      </c>
      <c r="C254" s="70" t="s">
        <v>120</v>
      </c>
      <c r="D254" s="70">
        <f>2+2</f>
        <v>4</v>
      </c>
      <c r="E254" s="95"/>
      <c r="F254" s="96"/>
      <c r="G254" s="24">
        <f t="shared" si="2"/>
        <v>0</v>
      </c>
    </row>
    <row r="255" spans="1:7" s="44" customFormat="1" ht="14.25">
      <c r="A255" s="4"/>
      <c r="B255" s="53"/>
      <c r="C255" s="70"/>
      <c r="D255" s="70"/>
      <c r="E255" s="95"/>
      <c r="F255" s="96"/>
      <c r="G255" s="24"/>
    </row>
    <row r="256" spans="1:7" s="44" customFormat="1" ht="30" customHeight="1">
      <c r="A256" s="4" t="s">
        <v>587</v>
      </c>
      <c r="B256" s="53" t="s">
        <v>683</v>
      </c>
      <c r="C256" s="70" t="s">
        <v>120</v>
      </c>
      <c r="D256" s="70">
        <v>6</v>
      </c>
      <c r="E256" s="95"/>
      <c r="F256" s="96"/>
      <c r="G256" s="24">
        <f t="shared" si="2"/>
        <v>0</v>
      </c>
    </row>
    <row r="257" spans="1:7" s="44" customFormat="1" ht="14.25">
      <c r="A257" s="4"/>
      <c r="B257" s="53"/>
      <c r="C257" s="70"/>
      <c r="D257" s="70"/>
      <c r="E257" s="95"/>
      <c r="F257" s="96"/>
      <c r="G257" s="24"/>
    </row>
    <row r="258" spans="1:7" s="44" customFormat="1" ht="30" customHeight="1">
      <c r="A258" s="4" t="s">
        <v>592</v>
      </c>
      <c r="B258" s="53" t="s">
        <v>684</v>
      </c>
      <c r="C258" s="70" t="s">
        <v>120</v>
      </c>
      <c r="D258" s="70">
        <v>6</v>
      </c>
      <c r="E258" s="95"/>
      <c r="F258" s="96"/>
      <c r="G258" s="24">
        <f t="shared" si="2"/>
        <v>0</v>
      </c>
    </row>
    <row r="259" spans="1:7" s="44" customFormat="1" ht="14.25">
      <c r="A259" s="4"/>
      <c r="B259" s="53"/>
      <c r="C259" s="70"/>
      <c r="D259" s="70"/>
      <c r="E259" s="95"/>
      <c r="F259" s="96"/>
      <c r="G259" s="24"/>
    </row>
    <row r="260" spans="1:7" s="44" customFormat="1" ht="30" customHeight="1">
      <c r="A260" s="4" t="s">
        <v>597</v>
      </c>
      <c r="B260" s="53" t="s">
        <v>685</v>
      </c>
      <c r="C260" s="70" t="s">
        <v>120</v>
      </c>
      <c r="D260" s="70">
        <f>2+2</f>
        <v>4</v>
      </c>
      <c r="E260" s="95"/>
      <c r="F260" s="96"/>
      <c r="G260" s="24">
        <f t="shared" si="2"/>
        <v>0</v>
      </c>
    </row>
    <row r="261" spans="1:7" s="44" customFormat="1" ht="14.25">
      <c r="A261" s="4"/>
      <c r="B261" s="53"/>
      <c r="C261" s="70"/>
      <c r="D261" s="70"/>
      <c r="E261" s="95"/>
      <c r="F261" s="96"/>
      <c r="G261" s="24"/>
    </row>
    <row r="262" spans="1:7" s="44" customFormat="1" ht="30" customHeight="1">
      <c r="A262" s="4" t="s">
        <v>613</v>
      </c>
      <c r="B262" s="53" t="s">
        <v>663</v>
      </c>
      <c r="C262" s="70" t="s">
        <v>120</v>
      </c>
      <c r="D262" s="70">
        <f>2+2+2+2+2+2+2+2+2+2+2+2+2+2+2+2+2+2+2+2+2+2+2+2+2+2+2</f>
        <v>54</v>
      </c>
      <c r="E262" s="95"/>
      <c r="F262" s="96"/>
      <c r="G262" s="24">
        <f t="shared" si="2"/>
        <v>0</v>
      </c>
    </row>
    <row r="263" spans="1:7" s="44" customFormat="1" ht="14.25">
      <c r="A263" s="4"/>
      <c r="B263" s="53"/>
      <c r="C263" s="70"/>
      <c r="D263" s="70"/>
      <c r="E263" s="95"/>
      <c r="F263" s="96"/>
      <c r="G263" s="24"/>
    </row>
    <row r="264" spans="1:7" s="44" customFormat="1" ht="30" customHeight="1">
      <c r="A264" s="4" t="s">
        <v>615</v>
      </c>
      <c r="B264" s="53" t="s">
        <v>664</v>
      </c>
      <c r="C264" s="70" t="s">
        <v>120</v>
      </c>
      <c r="D264" s="70">
        <f>2+2+2+2+2+2+2+2+2+2+2+2+2+2+2+2</f>
        <v>32</v>
      </c>
      <c r="E264" s="95"/>
      <c r="F264" s="96"/>
      <c r="G264" s="24">
        <f t="shared" si="2"/>
        <v>0</v>
      </c>
    </row>
    <row r="265" spans="1:7" s="44" customFormat="1" ht="14.25">
      <c r="A265" s="4"/>
      <c r="B265" s="53"/>
      <c r="C265" s="70"/>
      <c r="D265" s="70"/>
      <c r="E265" s="95"/>
      <c r="F265" s="96"/>
      <c r="G265" s="24"/>
    </row>
    <row r="266" spans="1:7" s="44" customFormat="1" ht="30" customHeight="1">
      <c r="A266" s="4" t="s">
        <v>617</v>
      </c>
      <c r="B266" s="53" t="s">
        <v>665</v>
      </c>
      <c r="C266" s="70" t="s">
        <v>120</v>
      </c>
      <c r="D266" s="70">
        <f>2+2+2</f>
        <v>6</v>
      </c>
      <c r="E266" s="95"/>
      <c r="F266" s="96"/>
      <c r="G266" s="24">
        <f t="shared" si="2"/>
        <v>0</v>
      </c>
    </row>
    <row r="267" spans="1:7" s="44" customFormat="1" ht="14.25">
      <c r="A267" s="4"/>
      <c r="B267" s="53"/>
      <c r="C267" s="70"/>
      <c r="D267" s="70"/>
      <c r="E267" s="95"/>
      <c r="F267" s="96"/>
      <c r="G267" s="24"/>
    </row>
    <row r="268" spans="1:7" s="44" customFormat="1" ht="30" customHeight="1">
      <c r="A268" s="4" t="s">
        <v>619</v>
      </c>
      <c r="B268" s="53" t="s">
        <v>666</v>
      </c>
      <c r="C268" s="70" t="s">
        <v>120</v>
      </c>
      <c r="D268" s="70">
        <f>2+2</f>
        <v>4</v>
      </c>
      <c r="E268" s="95"/>
      <c r="F268" s="96"/>
      <c r="G268" s="24">
        <f t="shared" si="2"/>
        <v>0</v>
      </c>
    </row>
    <row r="269" spans="1:7" s="44" customFormat="1" ht="14.25">
      <c r="A269" s="4"/>
      <c r="B269" s="53"/>
      <c r="C269" s="70"/>
      <c r="D269" s="70"/>
      <c r="E269" s="95"/>
      <c r="F269" s="96"/>
      <c r="G269" s="24"/>
    </row>
    <row r="270" spans="1:7" s="44" customFormat="1" ht="30" customHeight="1">
      <c r="A270" s="4" t="s">
        <v>686</v>
      </c>
      <c r="B270" s="53" t="s">
        <v>667</v>
      </c>
      <c r="C270" s="70" t="s">
        <v>120</v>
      </c>
      <c r="D270" s="70">
        <v>10</v>
      </c>
      <c r="E270" s="95"/>
      <c r="F270" s="96"/>
      <c r="G270" s="24">
        <f t="shared" si="2"/>
        <v>0</v>
      </c>
    </row>
    <row r="271" spans="1:7" s="44" customFormat="1" ht="14.25">
      <c r="A271" s="4"/>
      <c r="B271" s="53"/>
      <c r="C271" s="70"/>
      <c r="D271" s="70"/>
      <c r="E271" s="95"/>
      <c r="F271" s="96"/>
      <c r="G271" s="24"/>
    </row>
    <row r="272" spans="1:7" s="44" customFormat="1" ht="30" customHeight="1">
      <c r="A272" s="4" t="s">
        <v>621</v>
      </c>
      <c r="B272" s="53" t="s">
        <v>687</v>
      </c>
      <c r="C272" s="70" t="s">
        <v>120</v>
      </c>
      <c r="D272" s="70">
        <f>8+8</f>
        <v>16</v>
      </c>
      <c r="E272" s="95"/>
      <c r="F272" s="96"/>
      <c r="G272" s="24">
        <f t="shared" si="2"/>
        <v>0</v>
      </c>
    </row>
    <row r="273" spans="1:7" s="44" customFormat="1" ht="14.25">
      <c r="A273" s="4"/>
      <c r="B273" s="53"/>
      <c r="C273" s="70"/>
      <c r="D273" s="70"/>
      <c r="E273" s="95"/>
      <c r="F273" s="96"/>
      <c r="G273" s="24"/>
    </row>
    <row r="274" spans="1:7" s="44" customFormat="1" ht="30" customHeight="1">
      <c r="A274" s="4" t="s">
        <v>623</v>
      </c>
      <c r="B274" s="53" t="s">
        <v>688</v>
      </c>
      <c r="C274" s="70" t="s">
        <v>120</v>
      </c>
      <c r="D274" s="70">
        <f>2+2+2+2+2+2+2+2+2+2+2+2+2+2+2</f>
        <v>30</v>
      </c>
      <c r="E274" s="95"/>
      <c r="F274" s="96"/>
      <c r="G274" s="24">
        <f t="shared" si="2"/>
        <v>0</v>
      </c>
    </row>
    <row r="275" spans="1:7" s="44" customFormat="1" ht="14.25">
      <c r="A275" s="4"/>
      <c r="B275" s="53"/>
      <c r="C275" s="70"/>
      <c r="D275" s="70"/>
      <c r="E275" s="95"/>
      <c r="F275" s="96"/>
      <c r="G275" s="24"/>
    </row>
    <row r="276" spans="1:7" s="44" customFormat="1" ht="30" customHeight="1">
      <c r="A276" s="4" t="s">
        <v>625</v>
      </c>
      <c r="B276" s="53" t="s">
        <v>689</v>
      </c>
      <c r="C276" s="70" t="s">
        <v>120</v>
      </c>
      <c r="D276" s="70">
        <f>8+8</f>
        <v>16</v>
      </c>
      <c r="E276" s="95"/>
      <c r="F276" s="96"/>
      <c r="G276" s="24">
        <f t="shared" si="2"/>
        <v>0</v>
      </c>
    </row>
    <row r="277" spans="1:7" s="44" customFormat="1" ht="14.25">
      <c r="A277" s="4"/>
      <c r="B277" s="53"/>
      <c r="C277" s="70"/>
      <c r="D277" s="70"/>
      <c r="E277" s="95"/>
      <c r="F277" s="96"/>
      <c r="G277" s="24"/>
    </row>
    <row r="278" spans="1:7" s="44" customFormat="1" ht="30" customHeight="1">
      <c r="A278" s="4" t="s">
        <v>690</v>
      </c>
      <c r="B278" s="53" t="s">
        <v>691</v>
      </c>
      <c r="C278" s="70" t="s">
        <v>120</v>
      </c>
      <c r="D278" s="70">
        <f>8+8</f>
        <v>16</v>
      </c>
      <c r="E278" s="95"/>
      <c r="F278" s="96"/>
      <c r="G278" s="24">
        <f t="shared" si="2"/>
        <v>0</v>
      </c>
    </row>
    <row r="279" spans="1:7" s="44" customFormat="1" ht="14.25">
      <c r="A279" s="4"/>
      <c r="B279" s="53"/>
      <c r="C279" s="70"/>
      <c r="D279" s="70"/>
      <c r="E279" s="95"/>
      <c r="F279" s="96"/>
      <c r="G279" s="24"/>
    </row>
    <row r="280" spans="1:7" s="44" customFormat="1" ht="30" customHeight="1">
      <c r="A280" s="4" t="s">
        <v>692</v>
      </c>
      <c r="B280" s="53" t="s">
        <v>693</v>
      </c>
      <c r="C280" s="70" t="s">
        <v>120</v>
      </c>
      <c r="D280" s="70">
        <v>20</v>
      </c>
      <c r="E280" s="95"/>
      <c r="F280" s="96"/>
      <c r="G280" s="24">
        <f t="shared" si="2"/>
        <v>0</v>
      </c>
    </row>
    <row r="281" spans="1:7" s="44" customFormat="1" ht="14.25">
      <c r="A281" s="4"/>
      <c r="B281" s="53"/>
      <c r="C281" s="70"/>
      <c r="D281" s="70"/>
      <c r="E281" s="95"/>
      <c r="F281" s="96"/>
      <c r="G281" s="24"/>
    </row>
    <row r="282" spans="1:7" s="44" customFormat="1" ht="30" customHeight="1">
      <c r="A282" s="4" t="s">
        <v>652</v>
      </c>
      <c r="B282" s="53" t="s">
        <v>694</v>
      </c>
      <c r="C282" s="70" t="s">
        <v>120</v>
      </c>
      <c r="D282" s="70">
        <v>20</v>
      </c>
      <c r="E282" s="95"/>
      <c r="F282" s="96"/>
      <c r="G282" s="24">
        <f t="shared" si="2"/>
        <v>0</v>
      </c>
    </row>
    <row r="283" spans="1:7" s="44" customFormat="1" ht="63.75">
      <c r="A283" s="4">
        <f>A243+1</f>
        <v>14</v>
      </c>
      <c r="B283" s="53" t="s">
        <v>806</v>
      </c>
      <c r="C283" s="70"/>
      <c r="D283" s="70"/>
      <c r="E283" s="95"/>
      <c r="F283" s="96"/>
      <c r="G283" s="24"/>
    </row>
    <row r="284" spans="1:7" s="44" customFormat="1" ht="30" customHeight="1">
      <c r="A284" s="4" t="s">
        <v>535</v>
      </c>
      <c r="B284" s="53" t="s">
        <v>695</v>
      </c>
      <c r="C284" s="70" t="s">
        <v>118</v>
      </c>
      <c r="D284" s="70">
        <v>50</v>
      </c>
      <c r="E284" s="95"/>
      <c r="F284" s="96"/>
      <c r="G284" s="24">
        <f t="shared" ref="G284:G305" si="3">E284*D284</f>
        <v>0</v>
      </c>
    </row>
    <row r="285" spans="1:7" s="44" customFormat="1" ht="30" customHeight="1">
      <c r="A285" s="4" t="s">
        <v>319</v>
      </c>
      <c r="B285" s="53" t="s">
        <v>696</v>
      </c>
      <c r="C285" s="70" t="s">
        <v>118</v>
      </c>
      <c r="D285" s="70">
        <v>150</v>
      </c>
      <c r="E285" s="95"/>
      <c r="F285" s="96"/>
      <c r="G285" s="24">
        <f t="shared" si="3"/>
        <v>0</v>
      </c>
    </row>
    <row r="286" spans="1:7" s="44" customFormat="1" ht="30" customHeight="1">
      <c r="A286" s="4" t="s">
        <v>538</v>
      </c>
      <c r="B286" s="53" t="s">
        <v>697</v>
      </c>
      <c r="C286" s="70" t="s">
        <v>118</v>
      </c>
      <c r="D286" s="70">
        <v>50</v>
      </c>
      <c r="E286" s="95"/>
      <c r="F286" s="96"/>
      <c r="G286" s="24">
        <f t="shared" si="3"/>
        <v>0</v>
      </c>
    </row>
    <row r="287" spans="1:7" s="44" customFormat="1" ht="30" customHeight="1">
      <c r="A287" s="4" t="s">
        <v>539</v>
      </c>
      <c r="B287" s="53" t="s">
        <v>698</v>
      </c>
      <c r="C287" s="70" t="s">
        <v>118</v>
      </c>
      <c r="D287" s="70">
        <v>20</v>
      </c>
      <c r="E287" s="95"/>
      <c r="F287" s="96"/>
      <c r="G287" s="24">
        <f t="shared" si="3"/>
        <v>0</v>
      </c>
    </row>
    <row r="288" spans="1:7" s="44" customFormat="1" ht="30" customHeight="1">
      <c r="A288" s="4" t="s">
        <v>578</v>
      </c>
      <c r="B288" s="53" t="s">
        <v>699</v>
      </c>
      <c r="C288" s="70" t="s">
        <v>118</v>
      </c>
      <c r="D288" s="70">
        <v>150</v>
      </c>
      <c r="E288" s="95"/>
      <c r="F288" s="96"/>
      <c r="G288" s="24">
        <f t="shared" si="3"/>
        <v>0</v>
      </c>
    </row>
    <row r="289" spans="1:7" s="44" customFormat="1" ht="51">
      <c r="A289" s="4">
        <f>A283+1</f>
        <v>15</v>
      </c>
      <c r="B289" s="53" t="s">
        <v>700</v>
      </c>
      <c r="C289" s="70" t="s">
        <v>118</v>
      </c>
      <c r="D289" s="70">
        <v>1200</v>
      </c>
      <c r="E289" s="95"/>
      <c r="F289" s="96"/>
      <c r="G289" s="24">
        <f t="shared" si="3"/>
        <v>0</v>
      </c>
    </row>
    <row r="290" spans="1:7" s="44" customFormat="1" ht="38.25">
      <c r="A290" s="4">
        <f>A289+1</f>
        <v>16</v>
      </c>
      <c r="B290" s="53" t="s">
        <v>807</v>
      </c>
      <c r="C290" s="70" t="s">
        <v>120</v>
      </c>
      <c r="D290" s="70">
        <v>60</v>
      </c>
      <c r="E290" s="95"/>
      <c r="F290" s="96"/>
      <c r="G290" s="24">
        <f t="shared" si="3"/>
        <v>0</v>
      </c>
    </row>
    <row r="291" spans="1:7" s="44" customFormat="1" ht="127.5">
      <c r="A291" s="4">
        <f>A290+1</f>
        <v>17</v>
      </c>
      <c r="B291" s="53" t="s">
        <v>808</v>
      </c>
      <c r="C291" s="70"/>
      <c r="D291" s="70"/>
      <c r="E291" s="95"/>
      <c r="F291" s="96"/>
      <c r="G291" s="24"/>
    </row>
    <row r="292" spans="1:7" s="44" customFormat="1" ht="63.75">
      <c r="A292" s="4" t="s">
        <v>113</v>
      </c>
      <c r="B292" s="53" t="s">
        <v>809</v>
      </c>
      <c r="C292" s="70" t="s">
        <v>120</v>
      </c>
      <c r="D292" s="70">
        <v>250</v>
      </c>
      <c r="E292" s="95"/>
      <c r="F292" s="96"/>
      <c r="G292" s="24">
        <f>E292*D292</f>
        <v>0</v>
      </c>
    </row>
    <row r="293" spans="1:7" s="44" customFormat="1" ht="30" customHeight="1">
      <c r="A293" s="4" t="s">
        <v>115</v>
      </c>
      <c r="B293" s="53" t="s">
        <v>701</v>
      </c>
      <c r="C293" s="70" t="s">
        <v>120</v>
      </c>
      <c r="D293" s="70">
        <v>550</v>
      </c>
      <c r="E293" s="95"/>
      <c r="F293" s="96"/>
      <c r="G293" s="24">
        <f t="shared" si="3"/>
        <v>0</v>
      </c>
    </row>
    <row r="294" spans="1:7" s="44" customFormat="1" ht="30" customHeight="1">
      <c r="A294" s="4" t="s">
        <v>79</v>
      </c>
      <c r="B294" s="53" t="s">
        <v>702</v>
      </c>
      <c r="C294" s="70" t="s">
        <v>120</v>
      </c>
      <c r="D294" s="70">
        <f>87+67+96+58+12</f>
        <v>320</v>
      </c>
      <c r="E294" s="95"/>
      <c r="F294" s="96"/>
      <c r="G294" s="24">
        <f t="shared" si="3"/>
        <v>0</v>
      </c>
    </row>
    <row r="295" spans="1:7" s="44" customFormat="1" ht="30" customHeight="1">
      <c r="A295" s="4" t="s">
        <v>80</v>
      </c>
      <c r="B295" s="53" t="s">
        <v>703</v>
      </c>
      <c r="C295" s="70" t="s">
        <v>120</v>
      </c>
      <c r="D295" s="70">
        <v>48</v>
      </c>
      <c r="E295" s="95"/>
      <c r="F295" s="96"/>
      <c r="G295" s="24">
        <f t="shared" si="3"/>
        <v>0</v>
      </c>
    </row>
    <row r="296" spans="1:7" s="44" customFormat="1" ht="14.25">
      <c r="A296" s="4"/>
      <c r="B296" s="53"/>
      <c r="C296" s="70"/>
      <c r="D296" s="70"/>
      <c r="E296" s="95"/>
      <c r="F296" s="96"/>
      <c r="G296" s="24"/>
    </row>
    <row r="297" spans="1:7" s="44" customFormat="1" ht="38.25">
      <c r="A297" s="4">
        <f>A291+1</f>
        <v>18</v>
      </c>
      <c r="B297" s="53" t="s">
        <v>810</v>
      </c>
      <c r="C297" s="70"/>
      <c r="D297" s="70"/>
      <c r="E297" s="95"/>
      <c r="F297" s="96"/>
      <c r="G297" s="24"/>
    </row>
    <row r="298" spans="1:7" s="44" customFormat="1" ht="30" customHeight="1">
      <c r="A298" s="4" t="s">
        <v>113</v>
      </c>
      <c r="B298" s="53" t="s">
        <v>704</v>
      </c>
      <c r="C298" s="70" t="s">
        <v>120</v>
      </c>
      <c r="D298" s="70">
        <v>550</v>
      </c>
      <c r="E298" s="95"/>
      <c r="F298" s="96"/>
      <c r="G298" s="24">
        <f t="shared" si="3"/>
        <v>0</v>
      </c>
    </row>
    <row r="299" spans="1:7" s="44" customFormat="1" ht="30" customHeight="1">
      <c r="A299" s="4" t="s">
        <v>115</v>
      </c>
      <c r="B299" s="53" t="s">
        <v>705</v>
      </c>
      <c r="C299" s="70" t="s">
        <v>120</v>
      </c>
      <c r="D299" s="70">
        <v>1500</v>
      </c>
      <c r="E299" s="95"/>
      <c r="F299" s="96"/>
      <c r="G299" s="24">
        <f t="shared" si="3"/>
        <v>0</v>
      </c>
    </row>
    <row r="300" spans="1:7" s="44" customFormat="1" ht="51">
      <c r="A300" s="4">
        <f>A297+1</f>
        <v>19</v>
      </c>
      <c r="B300" s="53" t="s">
        <v>811</v>
      </c>
      <c r="C300" s="70" t="s">
        <v>120</v>
      </c>
      <c r="D300" s="70">
        <v>30</v>
      </c>
      <c r="E300" s="95"/>
      <c r="F300" s="96"/>
      <c r="G300" s="24">
        <f t="shared" si="3"/>
        <v>0</v>
      </c>
    </row>
    <row r="301" spans="1:7" s="44" customFormat="1" ht="38.25">
      <c r="A301" s="4">
        <f t="shared" ref="A301:A308" si="4">A300+1</f>
        <v>20</v>
      </c>
      <c r="B301" s="53" t="s">
        <v>810</v>
      </c>
      <c r="C301" s="70" t="s">
        <v>120</v>
      </c>
      <c r="D301" s="70">
        <v>35</v>
      </c>
      <c r="E301" s="95"/>
      <c r="F301" s="96"/>
      <c r="G301" s="24">
        <f t="shared" si="3"/>
        <v>0</v>
      </c>
    </row>
    <row r="302" spans="1:7" s="44" customFormat="1" ht="38.25">
      <c r="A302" s="4">
        <f t="shared" si="4"/>
        <v>21</v>
      </c>
      <c r="B302" s="53" t="s">
        <v>812</v>
      </c>
      <c r="C302" s="70" t="s">
        <v>120</v>
      </c>
      <c r="D302" s="70">
        <v>200</v>
      </c>
      <c r="E302" s="95"/>
      <c r="F302" s="96"/>
      <c r="G302" s="24">
        <f t="shared" si="3"/>
        <v>0</v>
      </c>
    </row>
    <row r="303" spans="1:7" s="44" customFormat="1" ht="38.25">
      <c r="A303" s="4">
        <f t="shared" si="4"/>
        <v>22</v>
      </c>
      <c r="B303" s="53" t="s">
        <v>813</v>
      </c>
      <c r="C303" s="70" t="s">
        <v>120</v>
      </c>
      <c r="D303" s="70">
        <v>200</v>
      </c>
      <c r="E303" s="95"/>
      <c r="F303" s="96"/>
      <c r="G303" s="24">
        <f t="shared" si="3"/>
        <v>0</v>
      </c>
    </row>
    <row r="304" spans="1:7" s="44" customFormat="1" ht="25.5">
      <c r="A304" s="4">
        <f t="shared" si="4"/>
        <v>23</v>
      </c>
      <c r="B304" s="53" t="s">
        <v>814</v>
      </c>
      <c r="C304" s="70" t="s">
        <v>120</v>
      </c>
      <c r="D304" s="70">
        <v>25</v>
      </c>
      <c r="E304" s="95"/>
      <c r="F304" s="96"/>
      <c r="G304" s="24">
        <f t="shared" si="3"/>
        <v>0</v>
      </c>
    </row>
    <row r="305" spans="1:7" s="44" customFormat="1" ht="38.25">
      <c r="A305" s="4">
        <f t="shared" si="4"/>
        <v>24</v>
      </c>
      <c r="B305" s="53" t="s">
        <v>782</v>
      </c>
      <c r="C305" s="70" t="s">
        <v>118</v>
      </c>
      <c r="D305" s="70">
        <v>300</v>
      </c>
      <c r="E305" s="95"/>
      <c r="F305" s="96"/>
      <c r="G305" s="24">
        <f t="shared" si="3"/>
        <v>0</v>
      </c>
    </row>
    <row r="306" spans="1:7" s="44" customFormat="1" ht="14.25">
      <c r="A306" s="4">
        <f t="shared" si="4"/>
        <v>25</v>
      </c>
      <c r="B306" s="53" t="s">
        <v>374</v>
      </c>
      <c r="C306" s="70" t="s">
        <v>118</v>
      </c>
      <c r="D306" s="70">
        <v>300</v>
      </c>
      <c r="E306" s="95"/>
      <c r="F306" s="96"/>
      <c r="G306" s="24">
        <f>E306*D306</f>
        <v>0</v>
      </c>
    </row>
    <row r="307" spans="1:7" s="44" customFormat="1" ht="14.25">
      <c r="A307" s="4">
        <f t="shared" si="4"/>
        <v>26</v>
      </c>
      <c r="B307" s="53" t="s">
        <v>706</v>
      </c>
      <c r="C307" s="70" t="s">
        <v>118</v>
      </c>
      <c r="D307" s="70">
        <v>300</v>
      </c>
      <c r="E307" s="95"/>
      <c r="F307" s="96"/>
      <c r="G307" s="24">
        <f>E307*D307</f>
        <v>0</v>
      </c>
    </row>
    <row r="308" spans="1:7" s="44" customFormat="1" ht="38.25">
      <c r="A308" s="4">
        <f t="shared" si="4"/>
        <v>27</v>
      </c>
      <c r="B308" s="53" t="s">
        <v>815</v>
      </c>
      <c r="C308" s="70"/>
      <c r="D308" s="70"/>
      <c r="E308" s="95"/>
      <c r="F308" s="96"/>
      <c r="G308" s="24"/>
    </row>
    <row r="309" spans="1:7" s="44" customFormat="1" ht="14.25">
      <c r="A309" s="4"/>
      <c r="B309" s="53" t="s">
        <v>707</v>
      </c>
      <c r="C309" s="70" t="s">
        <v>118</v>
      </c>
      <c r="D309" s="70">
        <v>400</v>
      </c>
      <c r="E309" s="95"/>
      <c r="F309" s="96"/>
      <c r="G309" s="24">
        <f>E309*D309</f>
        <v>0</v>
      </c>
    </row>
    <row r="310" spans="1:7" s="44" customFormat="1" ht="14.25">
      <c r="A310" s="4">
        <f>A308+1</f>
        <v>28</v>
      </c>
      <c r="B310" s="53" t="s">
        <v>708</v>
      </c>
      <c r="C310" s="70" t="s">
        <v>118</v>
      </c>
      <c r="D310" s="70">
        <v>400</v>
      </c>
      <c r="E310" s="95"/>
      <c r="F310" s="96"/>
      <c r="G310" s="24">
        <f>E310*D310</f>
        <v>0</v>
      </c>
    </row>
    <row r="311" spans="1:7" s="44" customFormat="1" ht="63.75">
      <c r="A311" s="4">
        <f>A310+1</f>
        <v>29</v>
      </c>
      <c r="B311" s="53" t="s">
        <v>816</v>
      </c>
      <c r="C311" s="70"/>
      <c r="D311" s="70"/>
      <c r="E311" s="95"/>
      <c r="F311" s="96"/>
      <c r="G311" s="24"/>
    </row>
    <row r="312" spans="1:7" s="44" customFormat="1" ht="14.25">
      <c r="A312" s="4"/>
      <c r="B312" s="53"/>
      <c r="C312" s="70" t="s">
        <v>120</v>
      </c>
      <c r="D312" s="70">
        <v>1</v>
      </c>
      <c r="E312" s="95"/>
      <c r="F312" s="96"/>
      <c r="G312" s="24">
        <f t="shared" ref="G312:G337" si="5">E312*D312</f>
        <v>0</v>
      </c>
    </row>
    <row r="313" spans="1:7" s="44" customFormat="1" ht="63.75">
      <c r="A313" s="4">
        <f>A311+1</f>
        <v>30</v>
      </c>
      <c r="B313" s="53" t="s">
        <v>817</v>
      </c>
      <c r="C313" s="70" t="s">
        <v>120</v>
      </c>
      <c r="D313" s="70">
        <v>150</v>
      </c>
      <c r="E313" s="95"/>
      <c r="F313" s="96"/>
      <c r="G313" s="24">
        <f t="shared" si="5"/>
        <v>0</v>
      </c>
    </row>
    <row r="314" spans="1:7" s="44" customFormat="1" ht="25.5">
      <c r="A314" s="4">
        <f t="shared" ref="A314:A338" si="6">A313+1</f>
        <v>31</v>
      </c>
      <c r="B314" s="53" t="s">
        <v>710</v>
      </c>
      <c r="C314" s="70" t="s">
        <v>120</v>
      </c>
      <c r="D314" s="70">
        <f>6+2+2+6+4</f>
        <v>20</v>
      </c>
      <c r="E314" s="95"/>
      <c r="F314" s="96"/>
      <c r="G314" s="24">
        <f t="shared" si="5"/>
        <v>0</v>
      </c>
    </row>
    <row r="315" spans="1:7" s="44" customFormat="1" ht="25.5">
      <c r="A315" s="4">
        <f t="shared" si="6"/>
        <v>32</v>
      </c>
      <c r="B315" s="53" t="s">
        <v>783</v>
      </c>
      <c r="C315" s="70" t="s">
        <v>120</v>
      </c>
      <c r="D315" s="70">
        <f>2+2+2+2+2</f>
        <v>10</v>
      </c>
      <c r="E315" s="95"/>
      <c r="F315" s="96"/>
      <c r="G315" s="24">
        <f t="shared" si="5"/>
        <v>0</v>
      </c>
    </row>
    <row r="316" spans="1:7" s="45" customFormat="1" ht="25.5">
      <c r="A316" s="4">
        <f t="shared" si="6"/>
        <v>33</v>
      </c>
      <c r="B316" s="53" t="s">
        <v>711</v>
      </c>
      <c r="C316" s="70" t="s">
        <v>120</v>
      </c>
      <c r="D316" s="70">
        <v>500</v>
      </c>
      <c r="E316" s="95"/>
      <c r="F316" s="96"/>
      <c r="G316" s="24">
        <f t="shared" si="5"/>
        <v>0</v>
      </c>
    </row>
    <row r="317" spans="1:7" s="44" customFormat="1" ht="38.25">
      <c r="A317" s="4">
        <f t="shared" si="6"/>
        <v>34</v>
      </c>
      <c r="B317" s="53" t="s">
        <v>818</v>
      </c>
      <c r="C317" s="70" t="s">
        <v>120</v>
      </c>
      <c r="D317" s="70">
        <v>150</v>
      </c>
      <c r="E317" s="95"/>
      <c r="F317" s="96"/>
      <c r="G317" s="24">
        <f t="shared" si="5"/>
        <v>0</v>
      </c>
    </row>
    <row r="318" spans="1:7" s="44" customFormat="1" ht="38.25">
      <c r="A318" s="4">
        <f t="shared" si="6"/>
        <v>35</v>
      </c>
      <c r="B318" s="53" t="s">
        <v>781</v>
      </c>
      <c r="C318" s="70" t="s">
        <v>120</v>
      </c>
      <c r="D318" s="70">
        <v>600</v>
      </c>
      <c r="E318" s="95"/>
      <c r="F318" s="96"/>
      <c r="G318" s="24">
        <f t="shared" si="5"/>
        <v>0</v>
      </c>
    </row>
    <row r="319" spans="1:7" s="44" customFormat="1" ht="38.25">
      <c r="A319" s="4">
        <f t="shared" si="6"/>
        <v>36</v>
      </c>
      <c r="B319" s="53" t="s">
        <v>712</v>
      </c>
      <c r="C319" s="70" t="s">
        <v>120</v>
      </c>
      <c r="D319" s="70">
        <v>10</v>
      </c>
      <c r="E319" s="95"/>
      <c r="F319" s="96"/>
      <c r="G319" s="24">
        <f t="shared" si="5"/>
        <v>0</v>
      </c>
    </row>
    <row r="320" spans="1:7" s="44" customFormat="1" ht="25.5">
      <c r="A320" s="4">
        <f t="shared" si="6"/>
        <v>37</v>
      </c>
      <c r="B320" s="53" t="s">
        <v>819</v>
      </c>
      <c r="C320" s="70" t="s">
        <v>118</v>
      </c>
      <c r="D320" s="70">
        <v>25</v>
      </c>
      <c r="E320" s="95"/>
      <c r="F320" s="96"/>
      <c r="G320" s="24">
        <f t="shared" si="5"/>
        <v>0</v>
      </c>
    </row>
    <row r="321" spans="1:7" s="44" customFormat="1" ht="38.25">
      <c r="A321" s="4">
        <f t="shared" si="6"/>
        <v>38</v>
      </c>
      <c r="B321" s="53" t="s">
        <v>713</v>
      </c>
      <c r="C321" s="70" t="s">
        <v>120</v>
      </c>
      <c r="D321" s="70">
        <v>5</v>
      </c>
      <c r="E321" s="95"/>
      <c r="F321" s="96"/>
      <c r="G321" s="24">
        <f t="shared" si="5"/>
        <v>0</v>
      </c>
    </row>
    <row r="322" spans="1:7" s="44" customFormat="1" ht="25.5">
      <c r="A322" s="4">
        <f t="shared" si="6"/>
        <v>39</v>
      </c>
      <c r="B322" s="53" t="s">
        <v>714</v>
      </c>
      <c r="C322" s="70" t="s">
        <v>120</v>
      </c>
      <c r="D322" s="70">
        <v>50</v>
      </c>
      <c r="E322" s="95"/>
      <c r="F322" s="96"/>
      <c r="G322" s="24">
        <f t="shared" si="5"/>
        <v>0</v>
      </c>
    </row>
    <row r="323" spans="1:7" s="44" customFormat="1" ht="25.5">
      <c r="A323" s="4">
        <f t="shared" si="6"/>
        <v>40</v>
      </c>
      <c r="B323" s="53" t="s">
        <v>715</v>
      </c>
      <c r="C323" s="70" t="s">
        <v>120</v>
      </c>
      <c r="D323" s="70">
        <v>8</v>
      </c>
      <c r="E323" s="95"/>
      <c r="F323" s="96"/>
      <c r="G323" s="24">
        <f t="shared" si="5"/>
        <v>0</v>
      </c>
    </row>
    <row r="324" spans="1:7" s="44" customFormat="1" ht="25.5">
      <c r="A324" s="4">
        <f t="shared" si="6"/>
        <v>41</v>
      </c>
      <c r="B324" s="53" t="s">
        <v>716</v>
      </c>
      <c r="C324" s="70" t="s">
        <v>120</v>
      </c>
      <c r="D324" s="70">
        <v>20</v>
      </c>
      <c r="E324" s="95"/>
      <c r="F324" s="96"/>
      <c r="G324" s="24">
        <f t="shared" si="5"/>
        <v>0</v>
      </c>
    </row>
    <row r="325" spans="1:7" s="44" customFormat="1" ht="38.25">
      <c r="A325" s="4">
        <f t="shared" si="6"/>
        <v>42</v>
      </c>
      <c r="B325" s="53" t="s">
        <v>717</v>
      </c>
      <c r="C325" s="70" t="s">
        <v>120</v>
      </c>
      <c r="D325" s="70">
        <f>2</f>
        <v>2</v>
      </c>
      <c r="E325" s="95"/>
      <c r="F325" s="96"/>
      <c r="G325" s="24">
        <f t="shared" si="5"/>
        <v>0</v>
      </c>
    </row>
    <row r="326" spans="1:7" s="44" customFormat="1" ht="25.5">
      <c r="A326" s="4">
        <f t="shared" si="6"/>
        <v>43</v>
      </c>
      <c r="B326" s="53" t="s">
        <v>718</v>
      </c>
      <c r="C326" s="70" t="s">
        <v>120</v>
      </c>
      <c r="D326" s="70">
        <v>12</v>
      </c>
      <c r="E326" s="95"/>
      <c r="F326" s="96"/>
      <c r="G326" s="24">
        <f t="shared" si="5"/>
        <v>0</v>
      </c>
    </row>
    <row r="327" spans="1:7" s="44" customFormat="1" ht="25.5">
      <c r="A327" s="4">
        <f t="shared" si="6"/>
        <v>44</v>
      </c>
      <c r="B327" s="53" t="s">
        <v>719</v>
      </c>
      <c r="C327" s="70" t="s">
        <v>120</v>
      </c>
      <c r="D327" s="70">
        <v>10</v>
      </c>
      <c r="E327" s="95"/>
      <c r="F327" s="96"/>
      <c r="G327" s="24">
        <f t="shared" si="5"/>
        <v>0</v>
      </c>
    </row>
    <row r="328" spans="1:7" s="44" customFormat="1" ht="25.5">
      <c r="A328" s="4">
        <f t="shared" si="6"/>
        <v>45</v>
      </c>
      <c r="B328" s="53" t="s">
        <v>720</v>
      </c>
      <c r="C328" s="70" t="s">
        <v>120</v>
      </c>
      <c r="D328" s="70">
        <v>50</v>
      </c>
      <c r="E328" s="95"/>
      <c r="F328" s="96"/>
      <c r="G328" s="24">
        <f t="shared" si="5"/>
        <v>0</v>
      </c>
    </row>
    <row r="329" spans="1:7" s="44" customFormat="1" ht="25.5">
      <c r="A329" s="4">
        <f t="shared" si="6"/>
        <v>46</v>
      </c>
      <c r="B329" s="53" t="s">
        <v>721</v>
      </c>
      <c r="C329" s="70" t="s">
        <v>120</v>
      </c>
      <c r="D329" s="70">
        <v>50</v>
      </c>
      <c r="E329" s="95"/>
      <c r="F329" s="96"/>
      <c r="G329" s="24">
        <f t="shared" si="5"/>
        <v>0</v>
      </c>
    </row>
    <row r="330" spans="1:7" s="44" customFormat="1" ht="25.5">
      <c r="A330" s="4">
        <f t="shared" si="6"/>
        <v>47</v>
      </c>
      <c r="B330" s="53" t="s">
        <v>722</v>
      </c>
      <c r="C330" s="70" t="s">
        <v>120</v>
      </c>
      <c r="D330" s="70">
        <v>10</v>
      </c>
      <c r="E330" s="95"/>
      <c r="F330" s="96"/>
      <c r="G330" s="24">
        <f t="shared" si="5"/>
        <v>0</v>
      </c>
    </row>
    <row r="331" spans="1:7" s="44" customFormat="1" ht="38.25">
      <c r="A331" s="4">
        <f t="shared" si="6"/>
        <v>48</v>
      </c>
      <c r="B331" s="53" t="s">
        <v>820</v>
      </c>
      <c r="C331" s="70" t="s">
        <v>120</v>
      </c>
      <c r="D331" s="70">
        <v>25</v>
      </c>
      <c r="E331" s="95"/>
      <c r="F331" s="96"/>
      <c r="G331" s="24">
        <f t="shared" si="5"/>
        <v>0</v>
      </c>
    </row>
    <row r="332" spans="1:7" s="44" customFormat="1" ht="25.5">
      <c r="A332" s="4">
        <f t="shared" si="6"/>
        <v>49</v>
      </c>
      <c r="B332" s="53" t="s">
        <v>821</v>
      </c>
      <c r="C332" s="70" t="s">
        <v>120</v>
      </c>
      <c r="D332" s="70">
        <v>5</v>
      </c>
      <c r="E332" s="95"/>
      <c r="F332" s="96"/>
      <c r="G332" s="24">
        <f t="shared" si="5"/>
        <v>0</v>
      </c>
    </row>
    <row r="333" spans="1:7" s="44" customFormat="1" ht="89.25">
      <c r="A333" s="4">
        <f t="shared" si="6"/>
        <v>50</v>
      </c>
      <c r="B333" s="53" t="s">
        <v>822</v>
      </c>
      <c r="C333" s="70" t="s">
        <v>120</v>
      </c>
      <c r="D333" s="70">
        <v>1</v>
      </c>
      <c r="E333" s="95"/>
      <c r="F333" s="96"/>
      <c r="G333" s="24">
        <f t="shared" si="5"/>
        <v>0</v>
      </c>
    </row>
    <row r="334" spans="1:7" s="44" customFormat="1" ht="14.25">
      <c r="A334" s="4">
        <f t="shared" si="6"/>
        <v>51</v>
      </c>
      <c r="B334" s="53" t="s">
        <v>723</v>
      </c>
      <c r="C334" s="70" t="s">
        <v>118</v>
      </c>
      <c r="D334" s="70">
        <v>40</v>
      </c>
      <c r="E334" s="95"/>
      <c r="F334" s="96"/>
      <c r="G334" s="24">
        <f t="shared" si="5"/>
        <v>0</v>
      </c>
    </row>
    <row r="335" spans="1:7" s="44" customFormat="1" ht="14.25">
      <c r="A335" s="4">
        <f t="shared" si="6"/>
        <v>52</v>
      </c>
      <c r="B335" s="53" t="s">
        <v>724</v>
      </c>
      <c r="C335" s="70" t="s">
        <v>709</v>
      </c>
      <c r="D335" s="70">
        <v>1</v>
      </c>
      <c r="E335" s="95"/>
      <c r="F335" s="96"/>
      <c r="G335" s="24">
        <f t="shared" si="5"/>
        <v>0</v>
      </c>
    </row>
    <row r="336" spans="1:7" s="44" customFormat="1" ht="14.25">
      <c r="A336" s="4">
        <f t="shared" si="6"/>
        <v>53</v>
      </c>
      <c r="B336" s="53" t="s">
        <v>725</v>
      </c>
      <c r="C336" s="70" t="s">
        <v>120</v>
      </c>
      <c r="D336" s="70">
        <v>40</v>
      </c>
      <c r="E336" s="95"/>
      <c r="F336" s="96"/>
      <c r="G336" s="24">
        <f t="shared" si="5"/>
        <v>0</v>
      </c>
    </row>
    <row r="337" spans="1:7" s="44" customFormat="1" ht="38.25">
      <c r="A337" s="4">
        <f t="shared" si="6"/>
        <v>54</v>
      </c>
      <c r="B337" s="53" t="s">
        <v>726</v>
      </c>
      <c r="C337" s="70" t="s">
        <v>120</v>
      </c>
      <c r="D337" s="70">
        <v>1</v>
      </c>
      <c r="E337" s="95"/>
      <c r="F337" s="96"/>
      <c r="G337" s="24">
        <f t="shared" si="5"/>
        <v>0</v>
      </c>
    </row>
    <row r="338" spans="1:7" s="44" customFormat="1" ht="51">
      <c r="A338" s="4">
        <f t="shared" si="6"/>
        <v>55</v>
      </c>
      <c r="B338" s="53" t="s">
        <v>727</v>
      </c>
      <c r="C338" s="70"/>
      <c r="D338" s="70"/>
      <c r="E338" s="95"/>
      <c r="F338" s="96"/>
      <c r="G338" s="24"/>
    </row>
    <row r="339" spans="1:7" s="44" customFormat="1" ht="30" customHeight="1">
      <c r="A339" s="4" t="s">
        <v>535</v>
      </c>
      <c r="B339" s="53" t="s">
        <v>728</v>
      </c>
      <c r="C339" s="70" t="s">
        <v>118</v>
      </c>
      <c r="D339" s="70">
        <f>50*7</f>
        <v>350</v>
      </c>
      <c r="E339" s="95"/>
      <c r="F339" s="96"/>
      <c r="G339" s="24">
        <f>E339*D339</f>
        <v>0</v>
      </c>
    </row>
    <row r="340" spans="1:7" s="44" customFormat="1" ht="30" customHeight="1">
      <c r="A340" s="4" t="s">
        <v>319</v>
      </c>
      <c r="B340" s="53" t="s">
        <v>729</v>
      </c>
      <c r="C340" s="70" t="s">
        <v>118</v>
      </c>
      <c r="D340" s="70">
        <f>50*3</f>
        <v>150</v>
      </c>
      <c r="E340" s="95"/>
      <c r="F340" s="96"/>
      <c r="G340" s="24">
        <f>E340*D340</f>
        <v>0</v>
      </c>
    </row>
    <row r="341" spans="1:7" s="44" customFormat="1" ht="30" customHeight="1">
      <c r="A341" s="4" t="s">
        <v>538</v>
      </c>
      <c r="B341" s="53" t="s">
        <v>730</v>
      </c>
      <c r="C341" s="70" t="s">
        <v>118</v>
      </c>
      <c r="D341" s="70">
        <f>50*7</f>
        <v>350</v>
      </c>
      <c r="E341" s="95"/>
      <c r="F341" s="96"/>
      <c r="G341" s="24">
        <f>E341*D341</f>
        <v>0</v>
      </c>
    </row>
    <row r="342" spans="1:7" s="44" customFormat="1" ht="63.75">
      <c r="A342" s="4">
        <f>A338+1</f>
        <v>56</v>
      </c>
      <c r="B342" s="53" t="s">
        <v>823</v>
      </c>
      <c r="C342" s="70"/>
      <c r="D342" s="70"/>
      <c r="E342" s="95"/>
      <c r="F342" s="96"/>
      <c r="G342" s="24"/>
    </row>
    <row r="343" spans="1:7" s="44" customFormat="1" ht="30" customHeight="1">
      <c r="A343" s="4" t="s">
        <v>535</v>
      </c>
      <c r="B343" s="53" t="s">
        <v>731</v>
      </c>
      <c r="C343" s="70" t="s">
        <v>120</v>
      </c>
      <c r="D343" s="70">
        <v>1</v>
      </c>
      <c r="E343" s="95"/>
      <c r="F343" s="96"/>
      <c r="G343" s="24">
        <f t="shared" ref="G343:G349" si="7">E343*D343</f>
        <v>0</v>
      </c>
    </row>
    <row r="344" spans="1:7" s="44" customFormat="1" ht="30" customHeight="1">
      <c r="A344" s="4" t="s">
        <v>319</v>
      </c>
      <c r="B344" s="53" t="s">
        <v>732</v>
      </c>
      <c r="C344" s="70" t="s">
        <v>120</v>
      </c>
      <c r="D344" s="70">
        <v>1</v>
      </c>
      <c r="E344" s="95"/>
      <c r="F344" s="96"/>
      <c r="G344" s="24">
        <f t="shared" si="7"/>
        <v>0</v>
      </c>
    </row>
    <row r="345" spans="1:7" s="44" customFormat="1" ht="30" customHeight="1">
      <c r="A345" s="4" t="s">
        <v>538</v>
      </c>
      <c r="B345" s="53" t="s">
        <v>733</v>
      </c>
      <c r="C345" s="70" t="s">
        <v>120</v>
      </c>
      <c r="D345" s="70">
        <v>2</v>
      </c>
      <c r="E345" s="95"/>
      <c r="F345" s="96"/>
      <c r="G345" s="24">
        <f t="shared" si="7"/>
        <v>0</v>
      </c>
    </row>
    <row r="346" spans="1:7" s="44" customFormat="1" ht="38.25">
      <c r="A346" s="4">
        <f>A342+1</f>
        <v>57</v>
      </c>
      <c r="B346" s="53" t="s">
        <v>824</v>
      </c>
      <c r="C346" s="70" t="s">
        <v>120</v>
      </c>
      <c r="D346" s="70">
        <v>1</v>
      </c>
      <c r="E346" s="95"/>
      <c r="F346" s="96"/>
      <c r="G346" s="24">
        <f t="shared" si="7"/>
        <v>0</v>
      </c>
    </row>
    <row r="347" spans="1:7" s="44" customFormat="1" ht="76.5">
      <c r="A347" s="4">
        <f>A346+1</f>
        <v>58</v>
      </c>
      <c r="B347" s="53" t="s">
        <v>825</v>
      </c>
      <c r="C347" s="70" t="s">
        <v>120</v>
      </c>
      <c r="D347" s="70">
        <v>1</v>
      </c>
      <c r="E347" s="95"/>
      <c r="F347" s="96"/>
      <c r="G347" s="24">
        <f t="shared" si="7"/>
        <v>0</v>
      </c>
    </row>
    <row r="348" spans="1:7" s="44" customFormat="1" ht="51">
      <c r="A348" s="4">
        <f>A347+1</f>
        <v>59</v>
      </c>
      <c r="B348" s="53" t="s">
        <v>826</v>
      </c>
      <c r="C348" s="70" t="s">
        <v>118</v>
      </c>
      <c r="D348" s="70">
        <v>8500</v>
      </c>
      <c r="E348" s="95"/>
      <c r="F348" s="96"/>
      <c r="G348" s="24">
        <f t="shared" si="7"/>
        <v>0</v>
      </c>
    </row>
    <row r="349" spans="1:7" s="44" customFormat="1" ht="25.5">
      <c r="A349" s="4">
        <f>A348+1</f>
        <v>60</v>
      </c>
      <c r="B349" s="53" t="s">
        <v>734</v>
      </c>
      <c r="C349" s="70" t="s">
        <v>120</v>
      </c>
      <c r="D349" s="70">
        <v>240</v>
      </c>
      <c r="E349" s="95"/>
      <c r="F349" s="96"/>
      <c r="G349" s="24">
        <f t="shared" si="7"/>
        <v>0</v>
      </c>
    </row>
    <row r="350" spans="1:7" s="44" customFormat="1" ht="76.5">
      <c r="A350" s="4">
        <f>A349+1</f>
        <v>61</v>
      </c>
      <c r="B350" s="53" t="s">
        <v>827</v>
      </c>
      <c r="C350" s="70"/>
      <c r="D350" s="70"/>
      <c r="E350" s="95"/>
      <c r="F350" s="96"/>
      <c r="G350" s="24"/>
    </row>
    <row r="351" spans="1:7" s="44" customFormat="1" ht="30" customHeight="1">
      <c r="A351" s="4" t="s">
        <v>535</v>
      </c>
      <c r="B351" s="53" t="s">
        <v>735</v>
      </c>
      <c r="C351" s="70" t="s">
        <v>120</v>
      </c>
      <c r="D351" s="70">
        <f>3</f>
        <v>3</v>
      </c>
      <c r="E351" s="95"/>
      <c r="F351" s="96"/>
      <c r="G351" s="24">
        <f>E351*D351</f>
        <v>0</v>
      </c>
    </row>
    <row r="352" spans="1:7" s="44" customFormat="1" ht="30" customHeight="1">
      <c r="A352" s="4" t="s">
        <v>319</v>
      </c>
      <c r="B352" s="53" t="s">
        <v>736</v>
      </c>
      <c r="C352" s="70" t="s">
        <v>120</v>
      </c>
      <c r="D352" s="70">
        <v>16</v>
      </c>
      <c r="E352" s="95"/>
      <c r="F352" s="96"/>
      <c r="G352" s="24">
        <f>E352*D352</f>
        <v>0</v>
      </c>
    </row>
    <row r="353" spans="1:7" s="44" customFormat="1" ht="51">
      <c r="A353" s="4">
        <f>A350+1</f>
        <v>62</v>
      </c>
      <c r="B353" s="53" t="s">
        <v>828</v>
      </c>
      <c r="C353" s="70" t="s">
        <v>118</v>
      </c>
      <c r="D353" s="70">
        <v>100</v>
      </c>
      <c r="E353" s="95"/>
      <c r="F353" s="96"/>
      <c r="G353" s="24">
        <f>E353*D353</f>
        <v>0</v>
      </c>
    </row>
    <row r="354" spans="1:7" s="44" customFormat="1" ht="51">
      <c r="A354" s="4">
        <f>A353+1</f>
        <v>63</v>
      </c>
      <c r="B354" s="53" t="s">
        <v>829</v>
      </c>
      <c r="C354" s="70" t="s">
        <v>118</v>
      </c>
      <c r="D354" s="70">
        <v>8000</v>
      </c>
      <c r="E354" s="95"/>
      <c r="F354" s="96"/>
      <c r="G354" s="24">
        <f>E354*D354</f>
        <v>0</v>
      </c>
    </row>
    <row r="355" spans="1:7" s="44" customFormat="1" ht="38.25">
      <c r="A355" s="4">
        <f>A354+1</f>
        <v>64</v>
      </c>
      <c r="B355" s="53" t="s">
        <v>830</v>
      </c>
      <c r="C355" s="70" t="s">
        <v>534</v>
      </c>
      <c r="D355" s="70">
        <v>1</v>
      </c>
      <c r="E355" s="95"/>
      <c r="F355" s="96"/>
      <c r="G355" s="24">
        <f>E355*D355</f>
        <v>0</v>
      </c>
    </row>
    <row r="356" spans="1:7" s="44" customFormat="1" ht="14.25">
      <c r="A356" s="4"/>
      <c r="B356" s="53" t="s">
        <v>737</v>
      </c>
      <c r="C356" s="70"/>
      <c r="D356" s="70"/>
      <c r="E356" s="95"/>
      <c r="F356" s="96"/>
      <c r="G356" s="24"/>
    </row>
    <row r="357" spans="1:7" s="44" customFormat="1" ht="14.25">
      <c r="A357" s="4"/>
      <c r="B357" s="53" t="s">
        <v>738</v>
      </c>
      <c r="C357" s="70"/>
      <c r="D357" s="70"/>
      <c r="E357" s="95"/>
      <c r="F357" s="96"/>
      <c r="G357" s="24"/>
    </row>
    <row r="358" spans="1:7" s="44" customFormat="1" ht="25.5">
      <c r="A358" s="4"/>
      <c r="B358" s="53" t="s">
        <v>739</v>
      </c>
      <c r="C358" s="70"/>
      <c r="D358" s="70"/>
      <c r="E358" s="95"/>
      <c r="F358" s="96"/>
      <c r="G358" s="24"/>
    </row>
    <row r="359" spans="1:7" s="44" customFormat="1" ht="25.5">
      <c r="A359" s="4"/>
      <c r="B359" s="53" t="s">
        <v>740</v>
      </c>
      <c r="C359" s="70"/>
      <c r="D359" s="70"/>
      <c r="E359" s="95"/>
      <c r="F359" s="96"/>
      <c r="G359" s="24"/>
    </row>
    <row r="360" spans="1:7" s="44" customFormat="1" ht="14.25">
      <c r="A360" s="4"/>
      <c r="B360" s="53" t="s">
        <v>741</v>
      </c>
      <c r="C360" s="70"/>
      <c r="D360" s="70"/>
      <c r="E360" s="95"/>
      <c r="F360" s="96"/>
      <c r="G360" s="24"/>
    </row>
    <row r="361" spans="1:7" s="44" customFormat="1" ht="14.25">
      <c r="A361" s="4"/>
      <c r="B361" s="53" t="s">
        <v>742</v>
      </c>
      <c r="C361" s="70"/>
      <c r="D361" s="70"/>
      <c r="E361" s="95"/>
      <c r="F361" s="96"/>
      <c r="G361" s="24"/>
    </row>
    <row r="362" spans="1:7" s="44" customFormat="1" ht="14.25">
      <c r="A362" s="4"/>
      <c r="B362" s="53" t="s">
        <v>743</v>
      </c>
      <c r="C362" s="70"/>
      <c r="D362" s="70"/>
      <c r="E362" s="95"/>
      <c r="F362" s="96"/>
      <c r="G362" s="24"/>
    </row>
    <row r="363" spans="1:7" s="44" customFormat="1" ht="14.25">
      <c r="A363" s="4"/>
      <c r="B363" s="53" t="s">
        <v>744</v>
      </c>
      <c r="C363" s="70"/>
      <c r="D363" s="70"/>
      <c r="E363" s="95"/>
      <c r="F363" s="96"/>
      <c r="G363" s="24"/>
    </row>
    <row r="364" spans="1:7" s="44" customFormat="1" ht="14.25">
      <c r="A364" s="4"/>
      <c r="B364" s="53" t="s">
        <v>745</v>
      </c>
      <c r="C364" s="70"/>
      <c r="D364" s="70"/>
      <c r="E364" s="95"/>
      <c r="F364" s="96"/>
      <c r="G364" s="24"/>
    </row>
    <row r="365" spans="1:7" s="44" customFormat="1" ht="25.5">
      <c r="A365" s="4"/>
      <c r="B365" s="53" t="s">
        <v>746</v>
      </c>
      <c r="C365" s="70"/>
      <c r="D365" s="70"/>
      <c r="E365" s="95"/>
      <c r="F365" s="96"/>
      <c r="G365" s="24"/>
    </row>
    <row r="366" spans="1:7" s="44" customFormat="1" ht="25.5">
      <c r="A366" s="4"/>
      <c r="B366" s="53" t="s">
        <v>747</v>
      </c>
      <c r="C366" s="70"/>
      <c r="D366" s="70"/>
      <c r="E366" s="95"/>
      <c r="F366" s="96"/>
      <c r="G366" s="24"/>
    </row>
    <row r="367" spans="1:7" s="44" customFormat="1" ht="25.5">
      <c r="A367" s="4"/>
      <c r="B367" s="53" t="s">
        <v>831</v>
      </c>
      <c r="C367" s="70"/>
      <c r="D367" s="70"/>
      <c r="E367" s="95"/>
      <c r="F367" s="96"/>
      <c r="G367" s="24"/>
    </row>
    <row r="368" spans="1:7" s="44" customFormat="1" ht="51">
      <c r="A368" s="4">
        <f>A355+1</f>
        <v>65</v>
      </c>
      <c r="B368" s="53" t="s">
        <v>832</v>
      </c>
      <c r="C368" s="70"/>
      <c r="D368" s="70"/>
      <c r="E368" s="95"/>
      <c r="F368" s="96"/>
      <c r="G368" s="24"/>
    </row>
    <row r="369" spans="1:7" s="44" customFormat="1" ht="30" customHeight="1">
      <c r="A369" s="4" t="s">
        <v>535</v>
      </c>
      <c r="B369" s="53" t="s">
        <v>748</v>
      </c>
      <c r="C369" s="70" t="s">
        <v>120</v>
      </c>
      <c r="D369" s="70">
        <v>150</v>
      </c>
      <c r="E369" s="95"/>
      <c r="F369" s="96"/>
      <c r="G369" s="24">
        <f t="shared" ref="G369:G375" si="8">E369*D369</f>
        <v>0</v>
      </c>
    </row>
    <row r="370" spans="1:7" s="44" customFormat="1" ht="30" customHeight="1">
      <c r="A370" s="4" t="s">
        <v>319</v>
      </c>
      <c r="B370" s="53" t="s">
        <v>749</v>
      </c>
      <c r="C370" s="70" t="s">
        <v>120</v>
      </c>
      <c r="D370" s="70">
        <v>350</v>
      </c>
      <c r="E370" s="95"/>
      <c r="F370" s="96"/>
      <c r="G370" s="24">
        <f t="shared" si="8"/>
        <v>0</v>
      </c>
    </row>
    <row r="371" spans="1:7" s="44" customFormat="1" ht="30" customHeight="1">
      <c r="A371" s="4" t="s">
        <v>538</v>
      </c>
      <c r="B371" s="53" t="s">
        <v>750</v>
      </c>
      <c r="C371" s="70" t="s">
        <v>120</v>
      </c>
      <c r="D371" s="70">
        <v>150</v>
      </c>
      <c r="E371" s="95"/>
      <c r="F371" s="96"/>
      <c r="G371" s="24">
        <f t="shared" si="8"/>
        <v>0</v>
      </c>
    </row>
    <row r="372" spans="1:7" s="44" customFormat="1" ht="30" customHeight="1">
      <c r="A372" s="4" t="s">
        <v>539</v>
      </c>
      <c r="B372" s="53" t="s">
        <v>833</v>
      </c>
      <c r="C372" s="70" t="s">
        <v>120</v>
      </c>
      <c r="D372" s="70">
        <v>150</v>
      </c>
      <c r="E372" s="95"/>
      <c r="F372" s="96"/>
      <c r="G372" s="24">
        <f t="shared" si="8"/>
        <v>0</v>
      </c>
    </row>
    <row r="373" spans="1:7" s="44" customFormat="1" ht="30" customHeight="1">
      <c r="A373" s="4" t="s">
        <v>578</v>
      </c>
      <c r="B373" s="53" t="s">
        <v>751</v>
      </c>
      <c r="C373" s="70" t="s">
        <v>120</v>
      </c>
      <c r="D373" s="70">
        <v>4</v>
      </c>
      <c r="E373" s="95"/>
      <c r="F373" s="96"/>
      <c r="G373" s="24">
        <f t="shared" si="8"/>
        <v>0</v>
      </c>
    </row>
    <row r="374" spans="1:7" s="44" customFormat="1" ht="30" customHeight="1">
      <c r="A374" s="4" t="s">
        <v>583</v>
      </c>
      <c r="B374" s="53" t="s">
        <v>752</v>
      </c>
      <c r="C374" s="70" t="s">
        <v>120</v>
      </c>
      <c r="D374" s="70">
        <f>6+6+6+4+3</f>
        <v>25</v>
      </c>
      <c r="E374" s="95"/>
      <c r="F374" s="96"/>
      <c r="G374" s="24">
        <f t="shared" si="8"/>
        <v>0</v>
      </c>
    </row>
    <row r="375" spans="1:7" s="44" customFormat="1" ht="30" customHeight="1">
      <c r="A375" s="4" t="s">
        <v>587</v>
      </c>
      <c r="B375" s="53" t="s">
        <v>753</v>
      </c>
      <c r="C375" s="70" t="s">
        <v>120</v>
      </c>
      <c r="D375" s="70">
        <f>6+6+6+4+3</f>
        <v>25</v>
      </c>
      <c r="E375" s="95"/>
      <c r="F375" s="96"/>
      <c r="G375" s="24">
        <f t="shared" si="8"/>
        <v>0</v>
      </c>
    </row>
    <row r="376" spans="1:7" s="44" customFormat="1" ht="38.25">
      <c r="A376" s="4">
        <f>A368+1</f>
        <v>66</v>
      </c>
      <c r="B376" s="53" t="s">
        <v>834</v>
      </c>
      <c r="C376" s="70"/>
      <c r="D376" s="70"/>
      <c r="E376" s="95"/>
      <c r="F376" s="96"/>
      <c r="G376" s="24"/>
    </row>
    <row r="377" spans="1:7" s="44" customFormat="1" ht="30" customHeight="1">
      <c r="A377" s="4"/>
      <c r="B377" s="53" t="s">
        <v>754</v>
      </c>
      <c r="C377" s="70" t="s">
        <v>94</v>
      </c>
      <c r="D377" s="70">
        <v>1</v>
      </c>
      <c r="E377" s="95"/>
      <c r="F377" s="96"/>
      <c r="G377" s="24">
        <f>E377*D377</f>
        <v>0</v>
      </c>
    </row>
    <row r="378" spans="1:7" s="44" customFormat="1" ht="38.25">
      <c r="A378" s="4">
        <f>A376+1</f>
        <v>67</v>
      </c>
      <c r="B378" s="53" t="s">
        <v>835</v>
      </c>
      <c r="C378" s="70" t="s">
        <v>94</v>
      </c>
      <c r="D378" s="70">
        <v>1</v>
      </c>
      <c r="E378" s="95"/>
      <c r="F378" s="96"/>
      <c r="G378" s="24">
        <f>E378*D378</f>
        <v>0</v>
      </c>
    </row>
    <row r="379" spans="1:7" s="44" customFormat="1" ht="38.25">
      <c r="A379" s="4">
        <f>A378+1</f>
        <v>68</v>
      </c>
      <c r="B379" s="53" t="s">
        <v>836</v>
      </c>
      <c r="C379" s="70"/>
      <c r="D379" s="70"/>
      <c r="E379" s="95"/>
      <c r="F379" s="96"/>
      <c r="G379" s="24"/>
    </row>
    <row r="380" spans="1:7" s="44" customFormat="1" ht="25.5">
      <c r="A380" s="4"/>
      <c r="B380" s="53" t="s">
        <v>837</v>
      </c>
      <c r="C380" s="70"/>
      <c r="D380" s="70"/>
      <c r="E380" s="95"/>
      <c r="F380" s="96"/>
      <c r="G380" s="24"/>
    </row>
    <row r="381" spans="1:7" s="44" customFormat="1" ht="25.5">
      <c r="A381" s="4"/>
      <c r="B381" s="53" t="s">
        <v>755</v>
      </c>
      <c r="C381" s="70"/>
      <c r="D381" s="70"/>
      <c r="E381" s="95"/>
      <c r="F381" s="96"/>
      <c r="G381" s="24"/>
    </row>
    <row r="382" spans="1:7" s="44" customFormat="1" ht="14.25">
      <c r="A382" s="4"/>
      <c r="B382" s="53"/>
      <c r="C382" s="70" t="s">
        <v>534</v>
      </c>
      <c r="D382" s="70">
        <v>4</v>
      </c>
      <c r="E382" s="95"/>
      <c r="F382" s="96"/>
      <c r="G382" s="24">
        <f>E382*D382</f>
        <v>0</v>
      </c>
    </row>
    <row r="383" spans="1:7" s="44" customFormat="1" ht="38.25">
      <c r="A383" s="4">
        <f>A379+1</f>
        <v>69</v>
      </c>
      <c r="B383" s="53" t="s">
        <v>838</v>
      </c>
      <c r="C383" s="70" t="s">
        <v>120</v>
      </c>
      <c r="D383" s="70">
        <v>1</v>
      </c>
      <c r="E383" s="95"/>
      <c r="F383" s="96"/>
      <c r="G383" s="24">
        <f>E383*D383</f>
        <v>0</v>
      </c>
    </row>
    <row r="384" spans="1:7" s="44" customFormat="1" ht="76.5">
      <c r="A384" s="4">
        <f>A383+1</f>
        <v>70</v>
      </c>
      <c r="B384" s="53" t="s">
        <v>839</v>
      </c>
      <c r="C384" s="70" t="s">
        <v>120</v>
      </c>
      <c r="D384" s="70">
        <v>1</v>
      </c>
      <c r="E384" s="95"/>
      <c r="F384" s="96"/>
      <c r="G384" s="24">
        <f>E384*D384</f>
        <v>0</v>
      </c>
    </row>
    <row r="385" spans="1:7" s="44" customFormat="1" ht="51">
      <c r="A385" s="4">
        <f>A384+1</f>
        <v>71</v>
      </c>
      <c r="B385" s="53" t="s">
        <v>756</v>
      </c>
      <c r="C385" s="70" t="s">
        <v>118</v>
      </c>
      <c r="D385" s="70">
        <f>(D369+D370+D372+D373+D374+D375)*20</f>
        <v>14080</v>
      </c>
      <c r="E385" s="95"/>
      <c r="F385" s="96"/>
      <c r="G385" s="24">
        <f>E385*D385</f>
        <v>0</v>
      </c>
    </row>
    <row r="386" spans="1:7" s="44" customFormat="1" ht="14.25">
      <c r="A386" s="4">
        <f>A385+1</f>
        <v>72</v>
      </c>
      <c r="B386" s="53" t="s">
        <v>840</v>
      </c>
      <c r="C386" s="70"/>
      <c r="D386" s="70"/>
      <c r="E386" s="95"/>
      <c r="F386" s="96"/>
      <c r="G386" s="24"/>
    </row>
    <row r="387" spans="1:7" s="44" customFormat="1" ht="30" customHeight="1">
      <c r="A387" s="4" t="s">
        <v>535</v>
      </c>
      <c r="B387" s="53" t="s">
        <v>841</v>
      </c>
      <c r="C387" s="70" t="s">
        <v>120</v>
      </c>
      <c r="D387" s="70">
        <f>6</f>
        <v>6</v>
      </c>
      <c r="E387" s="95"/>
      <c r="F387" s="96"/>
      <c r="G387" s="24">
        <f t="shared" ref="G387:G394" si="9">E387*D387</f>
        <v>0</v>
      </c>
    </row>
    <row r="388" spans="1:7" s="44" customFormat="1" ht="30" customHeight="1">
      <c r="A388" s="4" t="s">
        <v>319</v>
      </c>
      <c r="B388" s="53" t="s">
        <v>757</v>
      </c>
      <c r="C388" s="70" t="s">
        <v>120</v>
      </c>
      <c r="D388" s="70">
        <f>1</f>
        <v>1</v>
      </c>
      <c r="E388" s="95"/>
      <c r="F388" s="96"/>
      <c r="G388" s="24">
        <f t="shared" si="9"/>
        <v>0</v>
      </c>
    </row>
    <row r="389" spans="1:7" s="44" customFormat="1" ht="30" customHeight="1">
      <c r="A389" s="4" t="s">
        <v>538</v>
      </c>
      <c r="B389" s="53" t="s">
        <v>758</v>
      </c>
      <c r="C389" s="70" t="s">
        <v>759</v>
      </c>
      <c r="D389" s="70">
        <v>20</v>
      </c>
      <c r="E389" s="95"/>
      <c r="F389" s="96"/>
      <c r="G389" s="24">
        <f t="shared" si="9"/>
        <v>0</v>
      </c>
    </row>
    <row r="390" spans="1:7" s="44" customFormat="1" ht="30" customHeight="1">
      <c r="A390" s="4" t="s">
        <v>539</v>
      </c>
      <c r="B390" s="53" t="s">
        <v>760</v>
      </c>
      <c r="C390" s="70" t="s">
        <v>120</v>
      </c>
      <c r="D390" s="70">
        <f>1</f>
        <v>1</v>
      </c>
      <c r="E390" s="95"/>
      <c r="F390" s="96"/>
      <c r="G390" s="24">
        <f t="shared" si="9"/>
        <v>0</v>
      </c>
    </row>
    <row r="391" spans="1:7" s="44" customFormat="1" ht="30" customHeight="1">
      <c r="A391" s="4" t="s">
        <v>578</v>
      </c>
      <c r="B391" s="53" t="s">
        <v>761</v>
      </c>
      <c r="C391" s="70" t="s">
        <v>120</v>
      </c>
      <c r="D391" s="70">
        <f>4</f>
        <v>4</v>
      </c>
      <c r="E391" s="95"/>
      <c r="F391" s="96"/>
      <c r="G391" s="24">
        <f t="shared" si="9"/>
        <v>0</v>
      </c>
    </row>
    <row r="392" spans="1:7" s="44" customFormat="1" ht="30" customHeight="1">
      <c r="A392" s="4" t="s">
        <v>583</v>
      </c>
      <c r="B392" s="53" t="s">
        <v>762</v>
      </c>
      <c r="C392" s="70" t="s">
        <v>120</v>
      </c>
      <c r="D392" s="70">
        <f>1</f>
        <v>1</v>
      </c>
      <c r="E392" s="95"/>
      <c r="F392" s="96"/>
      <c r="G392" s="24">
        <f t="shared" si="9"/>
        <v>0</v>
      </c>
    </row>
    <row r="393" spans="1:7" s="44" customFormat="1" ht="30" customHeight="1">
      <c r="A393" s="4" t="s">
        <v>587</v>
      </c>
      <c r="B393" s="53" t="s">
        <v>763</v>
      </c>
      <c r="C393" s="70" t="s">
        <v>120</v>
      </c>
      <c r="D393" s="70">
        <v>4</v>
      </c>
      <c r="E393" s="95"/>
      <c r="F393" s="96"/>
      <c r="G393" s="24">
        <f t="shared" si="9"/>
        <v>0</v>
      </c>
    </row>
    <row r="394" spans="1:7" s="44" customFormat="1" ht="30" customHeight="1">
      <c r="A394" s="4" t="s">
        <v>592</v>
      </c>
      <c r="B394" s="53" t="s">
        <v>764</v>
      </c>
      <c r="C394" s="70" t="s">
        <v>120</v>
      </c>
      <c r="D394" s="70">
        <v>4</v>
      </c>
      <c r="E394" s="95"/>
      <c r="F394" s="96"/>
      <c r="G394" s="24">
        <f t="shared" si="9"/>
        <v>0</v>
      </c>
    </row>
    <row r="395" spans="1:7" s="45" customFormat="1" ht="102">
      <c r="A395" s="4">
        <f>A386+1</f>
        <v>73</v>
      </c>
      <c r="B395" s="53" t="s">
        <v>766</v>
      </c>
      <c r="C395" s="70"/>
      <c r="D395" s="70"/>
      <c r="E395" s="95"/>
      <c r="F395" s="96"/>
      <c r="G395" s="24"/>
    </row>
    <row r="396" spans="1:7" s="45" customFormat="1" ht="14.25">
      <c r="A396" s="4"/>
      <c r="B396" s="53" t="s">
        <v>767</v>
      </c>
      <c r="C396" s="70" t="s">
        <v>120</v>
      </c>
      <c r="D396" s="70">
        <v>12</v>
      </c>
      <c r="E396" s="95"/>
      <c r="F396" s="96"/>
      <c r="G396" s="24">
        <f>E396*D396</f>
        <v>0</v>
      </c>
    </row>
    <row r="397" spans="1:7" s="45" customFormat="1" ht="89.25">
      <c r="A397" s="4">
        <f>A395+1</f>
        <v>74</v>
      </c>
      <c r="B397" s="53" t="s">
        <v>768</v>
      </c>
      <c r="C397" s="70"/>
      <c r="D397" s="70"/>
      <c r="E397" s="95"/>
      <c r="F397" s="96"/>
      <c r="G397" s="24"/>
    </row>
    <row r="398" spans="1:7" s="45" customFormat="1" ht="14.25">
      <c r="A398" s="4"/>
      <c r="B398" s="53" t="s">
        <v>769</v>
      </c>
      <c r="C398" s="70" t="s">
        <v>120</v>
      </c>
      <c r="D398" s="70">
        <v>12</v>
      </c>
      <c r="E398" s="95"/>
      <c r="F398" s="96"/>
      <c r="G398" s="24">
        <f>E398*D398</f>
        <v>0</v>
      </c>
    </row>
    <row r="399" spans="1:7" s="45" customFormat="1" ht="38.25">
      <c r="A399" s="4">
        <f>A397+1</f>
        <v>75</v>
      </c>
      <c r="B399" s="53" t="s">
        <v>770</v>
      </c>
      <c r="C399" s="70"/>
      <c r="D399" s="70"/>
      <c r="E399" s="95"/>
      <c r="F399" s="96"/>
      <c r="G399" s="24"/>
    </row>
    <row r="400" spans="1:7" s="44" customFormat="1" ht="14.25">
      <c r="A400" s="4"/>
      <c r="B400" s="53" t="s">
        <v>771</v>
      </c>
      <c r="C400" s="70" t="s">
        <v>120</v>
      </c>
      <c r="D400" s="70">
        <v>12</v>
      </c>
      <c r="E400" s="95"/>
      <c r="F400" s="96"/>
      <c r="G400" s="24">
        <f>E400*D400</f>
        <v>0</v>
      </c>
    </row>
    <row r="401" spans="1:8" s="46" customFormat="1" ht="63.75">
      <c r="A401" s="4">
        <f>A399+1</f>
        <v>76</v>
      </c>
      <c r="B401" s="53" t="s">
        <v>772</v>
      </c>
      <c r="C401" s="70" t="s">
        <v>773</v>
      </c>
      <c r="D401" s="70">
        <v>12</v>
      </c>
      <c r="E401" s="95"/>
      <c r="F401" s="96"/>
      <c r="G401" s="24">
        <f>E401*D401</f>
        <v>0</v>
      </c>
    </row>
    <row r="402" spans="1:8" s="46" customFormat="1" ht="102">
      <c r="A402" s="4">
        <f>A401+1</f>
        <v>77</v>
      </c>
      <c r="B402" s="53" t="s">
        <v>842</v>
      </c>
      <c r="C402" s="70" t="s">
        <v>69</v>
      </c>
      <c r="D402" s="70">
        <v>12</v>
      </c>
      <c r="E402" s="95"/>
      <c r="F402" s="96"/>
      <c r="G402" s="24">
        <f>E402*D402</f>
        <v>0</v>
      </c>
      <c r="H402" s="47"/>
    </row>
    <row r="403" spans="1:8" s="46" customFormat="1" ht="38.25">
      <c r="A403" s="4">
        <f>A402+1</f>
        <v>78</v>
      </c>
      <c r="B403" s="53" t="s">
        <v>843</v>
      </c>
      <c r="C403" s="70"/>
      <c r="D403" s="70"/>
      <c r="E403" s="95"/>
      <c r="F403" s="96"/>
      <c r="G403" s="24"/>
    </row>
    <row r="404" spans="1:8" s="46" customFormat="1" ht="15">
      <c r="A404" s="4"/>
      <c r="B404" s="53" t="s">
        <v>774</v>
      </c>
      <c r="C404" s="70" t="s">
        <v>775</v>
      </c>
      <c r="D404" s="70">
        <v>50</v>
      </c>
      <c r="E404" s="95"/>
      <c r="F404" s="96"/>
      <c r="G404" s="24">
        <f>E404*D404</f>
        <v>0</v>
      </c>
    </row>
    <row r="405" spans="1:8" s="46" customFormat="1" ht="51">
      <c r="A405" s="4">
        <f>A403+1</f>
        <v>79</v>
      </c>
      <c r="B405" s="53" t="s">
        <v>776</v>
      </c>
      <c r="C405" s="70" t="s">
        <v>73</v>
      </c>
      <c r="D405" s="70">
        <v>12</v>
      </c>
      <c r="E405" s="95"/>
      <c r="F405" s="96"/>
      <c r="G405" s="24">
        <f>E405*D405</f>
        <v>0</v>
      </c>
    </row>
    <row r="406" spans="1:8" s="46" customFormat="1" ht="38.25">
      <c r="A406" s="4">
        <f>A405+1</f>
        <v>80</v>
      </c>
      <c r="B406" s="53" t="s">
        <v>777</v>
      </c>
      <c r="C406" s="70" t="s">
        <v>775</v>
      </c>
      <c r="D406" s="70">
        <v>300</v>
      </c>
      <c r="E406" s="95"/>
      <c r="F406" s="96"/>
      <c r="G406" s="24">
        <f>E406*D406</f>
        <v>0</v>
      </c>
    </row>
    <row r="407" spans="1:8" s="46" customFormat="1" ht="51">
      <c r="A407" s="4">
        <f>A406+1</f>
        <v>81</v>
      </c>
      <c r="B407" s="53" t="s">
        <v>844</v>
      </c>
      <c r="C407" s="70"/>
      <c r="D407" s="70"/>
      <c r="E407" s="95"/>
      <c r="F407" s="96"/>
      <c r="G407" s="24"/>
    </row>
    <row r="408" spans="1:8" s="48" customFormat="1" ht="15">
      <c r="A408" s="4"/>
      <c r="B408" s="53" t="s">
        <v>778</v>
      </c>
      <c r="C408" s="70" t="s">
        <v>775</v>
      </c>
      <c r="D408" s="70">
        <v>300</v>
      </c>
      <c r="E408" s="95"/>
      <c r="F408" s="96"/>
      <c r="G408" s="24">
        <f>E408*D408</f>
        <v>0</v>
      </c>
    </row>
    <row r="409" spans="1:8" s="46" customFormat="1" ht="38.25">
      <c r="A409" s="4">
        <f>A407+1</f>
        <v>82</v>
      </c>
      <c r="B409" s="53" t="s">
        <v>676</v>
      </c>
      <c r="C409" s="70"/>
      <c r="D409" s="70"/>
      <c r="E409" s="95"/>
      <c r="F409" s="96"/>
      <c r="G409" s="24"/>
    </row>
    <row r="410" spans="1:8" s="48" customFormat="1" ht="15">
      <c r="A410" s="4"/>
      <c r="B410" s="53" t="s">
        <v>779</v>
      </c>
      <c r="C410" s="70" t="s">
        <v>120</v>
      </c>
      <c r="D410" s="70">
        <v>50</v>
      </c>
      <c r="E410" s="95"/>
      <c r="F410" s="96"/>
      <c r="G410" s="24">
        <f>E410*D410</f>
        <v>0</v>
      </c>
    </row>
    <row r="411" spans="1:8" s="48" customFormat="1" ht="15">
      <c r="A411" s="4"/>
      <c r="B411" s="53"/>
      <c r="C411" s="70"/>
      <c r="D411" s="70"/>
      <c r="E411" s="95"/>
      <c r="F411" s="96"/>
      <c r="G411" s="24"/>
    </row>
    <row r="412" spans="1:8" s="44" customFormat="1" ht="30" customHeight="1">
      <c r="A412" s="73"/>
      <c r="B412" s="60" t="s">
        <v>874</v>
      </c>
      <c r="C412" s="74"/>
      <c r="D412" s="75"/>
      <c r="E412" s="97"/>
      <c r="F412" s="97"/>
      <c r="G412" s="92">
        <f>ROUNDUP(SUM(G8:G411),0)</f>
        <v>0</v>
      </c>
      <c r="H412" s="49"/>
    </row>
  </sheetData>
  <sheetProtection password="DA89" sheet="1" objects="1" scenarios="1"/>
  <mergeCells count="5">
    <mergeCell ref="A1:G1"/>
    <mergeCell ref="A2:G2"/>
    <mergeCell ref="A3:G3"/>
    <mergeCell ref="A4:G4"/>
    <mergeCell ref="A6:G6"/>
  </mergeCells>
  <conditionalFormatting sqref="B206 B196:B198 B194 B175:B176 B173 B189:B190 B187 B182:B183 B180 B19:B20 B17 B9:B13 B22:B169 B201 B203:B204">
    <cfRule type="cellIs" dxfId="61" priority="63" stopIfTrue="1" operator="equal">
      <formula>#REF!</formula>
    </cfRule>
  </conditionalFormatting>
  <conditionalFormatting sqref="B171">
    <cfRule type="cellIs" dxfId="60" priority="61" stopIfTrue="1" operator="equal">
      <formula>#REF!</formula>
    </cfRule>
  </conditionalFormatting>
  <conditionalFormatting sqref="B178">
    <cfRule type="cellIs" dxfId="59" priority="60" stopIfTrue="1" operator="equal">
      <formula>#REF!</formula>
    </cfRule>
  </conditionalFormatting>
  <conditionalFormatting sqref="B185">
    <cfRule type="cellIs" dxfId="58" priority="59" stopIfTrue="1" operator="equal">
      <formula>#REF!</formula>
    </cfRule>
  </conditionalFormatting>
  <conditionalFormatting sqref="B192">
    <cfRule type="cellIs" dxfId="57" priority="58" stopIfTrue="1" operator="equal">
      <formula>#REF!</formula>
    </cfRule>
  </conditionalFormatting>
  <conditionalFormatting sqref="B205">
    <cfRule type="cellIs" dxfId="56" priority="57" stopIfTrue="1" operator="equal">
      <formula>#REF!</formula>
    </cfRule>
  </conditionalFormatting>
  <conditionalFormatting sqref="B207">
    <cfRule type="cellIs" dxfId="55" priority="56" stopIfTrue="1" operator="equal">
      <formula>#REF!</formula>
    </cfRule>
  </conditionalFormatting>
  <conditionalFormatting sqref="B209">
    <cfRule type="cellIs" dxfId="54" priority="55" stopIfTrue="1" operator="equal">
      <formula>#REF!</formula>
    </cfRule>
  </conditionalFormatting>
  <conditionalFormatting sqref="B211">
    <cfRule type="cellIs" dxfId="53" priority="54" stopIfTrue="1" operator="equal">
      <formula>#REF!</formula>
    </cfRule>
  </conditionalFormatting>
  <conditionalFormatting sqref="B213">
    <cfRule type="cellIs" dxfId="52" priority="53" stopIfTrue="1" operator="equal">
      <formula>#REF!</formula>
    </cfRule>
  </conditionalFormatting>
  <conditionalFormatting sqref="B215">
    <cfRule type="cellIs" dxfId="51" priority="52" stopIfTrue="1" operator="equal">
      <formula>#REF!</formula>
    </cfRule>
  </conditionalFormatting>
  <conditionalFormatting sqref="B217">
    <cfRule type="cellIs" dxfId="50" priority="51" stopIfTrue="1" operator="equal">
      <formula>#REF!</formula>
    </cfRule>
  </conditionalFormatting>
  <conditionalFormatting sqref="B222">
    <cfRule type="cellIs" dxfId="49" priority="50" stopIfTrue="1" operator="equal">
      <formula>#REF!</formula>
    </cfRule>
  </conditionalFormatting>
  <conditionalFormatting sqref="B224">
    <cfRule type="cellIs" dxfId="48" priority="49" stopIfTrue="1" operator="equal">
      <formula>#REF!</formula>
    </cfRule>
  </conditionalFormatting>
  <conditionalFormatting sqref="B226">
    <cfRule type="cellIs" dxfId="47" priority="48" stopIfTrue="1" operator="equal">
      <formula>#REF!</formula>
    </cfRule>
  </conditionalFormatting>
  <conditionalFormatting sqref="B228">
    <cfRule type="cellIs" dxfId="46" priority="47" stopIfTrue="1" operator="equal">
      <formula>#REF!</formula>
    </cfRule>
  </conditionalFormatting>
  <conditionalFormatting sqref="B230">
    <cfRule type="cellIs" dxfId="45" priority="46" stopIfTrue="1" operator="equal">
      <formula>#REF!</formula>
    </cfRule>
  </conditionalFormatting>
  <conditionalFormatting sqref="B232">
    <cfRule type="cellIs" dxfId="44" priority="45" stopIfTrue="1" operator="equal">
      <formula>#REF!</formula>
    </cfRule>
  </conditionalFormatting>
  <conditionalFormatting sqref="B234">
    <cfRule type="cellIs" dxfId="43" priority="44" stopIfTrue="1" operator="equal">
      <formula>#REF!</formula>
    </cfRule>
  </conditionalFormatting>
  <conditionalFormatting sqref="B236">
    <cfRule type="cellIs" dxfId="42" priority="43" stopIfTrue="1" operator="equal">
      <formula>#REF!</formula>
    </cfRule>
  </conditionalFormatting>
  <conditionalFormatting sqref="B238">
    <cfRule type="cellIs" dxfId="41" priority="42" stopIfTrue="1" operator="equal">
      <formula>#REF!</formula>
    </cfRule>
  </conditionalFormatting>
  <conditionalFormatting sqref="B240">
    <cfRule type="cellIs" dxfId="40" priority="41" stopIfTrue="1" operator="equal">
      <formula>#REF!</formula>
    </cfRule>
  </conditionalFormatting>
  <conditionalFormatting sqref="B242">
    <cfRule type="cellIs" dxfId="39" priority="40" stopIfTrue="1" operator="equal">
      <formula>#REF!</formula>
    </cfRule>
  </conditionalFormatting>
  <conditionalFormatting sqref="B244">
    <cfRule type="cellIs" dxfId="38" priority="39" stopIfTrue="1" operator="equal">
      <formula>#REF!</formula>
    </cfRule>
  </conditionalFormatting>
  <conditionalFormatting sqref="B246">
    <cfRule type="cellIs" dxfId="37" priority="38" stopIfTrue="1" operator="equal">
      <formula>#REF!</formula>
    </cfRule>
  </conditionalFormatting>
  <conditionalFormatting sqref="B248">
    <cfRule type="cellIs" dxfId="36" priority="37" stopIfTrue="1" operator="equal">
      <formula>#REF!</formula>
    </cfRule>
  </conditionalFormatting>
  <conditionalFormatting sqref="B250">
    <cfRule type="cellIs" dxfId="35" priority="36" stopIfTrue="1" operator="equal">
      <formula>#REF!</formula>
    </cfRule>
  </conditionalFormatting>
  <conditionalFormatting sqref="B252">
    <cfRule type="cellIs" dxfId="34" priority="35" stopIfTrue="1" operator="equal">
      <formula>#REF!</formula>
    </cfRule>
  </conditionalFormatting>
  <conditionalFormatting sqref="B254">
    <cfRule type="cellIs" dxfId="33" priority="34" stopIfTrue="1" operator="equal">
      <formula>#REF!</formula>
    </cfRule>
  </conditionalFormatting>
  <conditionalFormatting sqref="B256">
    <cfRule type="cellIs" dxfId="32" priority="33" stopIfTrue="1" operator="equal">
      <formula>#REF!</formula>
    </cfRule>
  </conditionalFormatting>
  <conditionalFormatting sqref="B258">
    <cfRule type="cellIs" dxfId="31" priority="32" stopIfTrue="1" operator="equal">
      <formula>#REF!</formula>
    </cfRule>
  </conditionalFormatting>
  <conditionalFormatting sqref="B260">
    <cfRule type="cellIs" dxfId="30" priority="31" stopIfTrue="1" operator="equal">
      <formula>#REF!</formula>
    </cfRule>
  </conditionalFormatting>
  <conditionalFormatting sqref="B262">
    <cfRule type="cellIs" dxfId="29" priority="30" stopIfTrue="1" operator="equal">
      <formula>#REF!</formula>
    </cfRule>
  </conditionalFormatting>
  <conditionalFormatting sqref="B264">
    <cfRule type="cellIs" dxfId="28" priority="29" stopIfTrue="1" operator="equal">
      <formula>#REF!</formula>
    </cfRule>
  </conditionalFormatting>
  <conditionalFormatting sqref="B266">
    <cfRule type="cellIs" dxfId="27" priority="28" stopIfTrue="1" operator="equal">
      <formula>#REF!</formula>
    </cfRule>
  </conditionalFormatting>
  <conditionalFormatting sqref="B268">
    <cfRule type="cellIs" dxfId="26" priority="27" stopIfTrue="1" operator="equal">
      <formula>#REF!</formula>
    </cfRule>
  </conditionalFormatting>
  <conditionalFormatting sqref="B270">
    <cfRule type="cellIs" dxfId="25" priority="26" stopIfTrue="1" operator="equal">
      <formula>#REF!</formula>
    </cfRule>
  </conditionalFormatting>
  <conditionalFormatting sqref="B272">
    <cfRule type="cellIs" dxfId="24" priority="25" stopIfTrue="1" operator="equal">
      <formula>#REF!</formula>
    </cfRule>
  </conditionalFormatting>
  <conditionalFormatting sqref="B274">
    <cfRule type="cellIs" dxfId="23" priority="24" stopIfTrue="1" operator="equal">
      <formula>#REF!</formula>
    </cfRule>
  </conditionalFormatting>
  <conditionalFormatting sqref="B276">
    <cfRule type="cellIs" dxfId="22" priority="23" stopIfTrue="1" operator="equal">
      <formula>#REF!</formula>
    </cfRule>
  </conditionalFormatting>
  <conditionalFormatting sqref="B278">
    <cfRule type="cellIs" dxfId="21" priority="22" stopIfTrue="1" operator="equal">
      <formula>#REF!</formula>
    </cfRule>
  </conditionalFormatting>
  <conditionalFormatting sqref="B280">
    <cfRule type="cellIs" dxfId="20" priority="21" stopIfTrue="1" operator="equal">
      <formula>#REF!</formula>
    </cfRule>
  </conditionalFormatting>
  <conditionalFormatting sqref="B282">
    <cfRule type="cellIs" dxfId="19" priority="20" stopIfTrue="1" operator="equal">
      <formula>#REF!</formula>
    </cfRule>
  </conditionalFormatting>
  <conditionalFormatting sqref="B284">
    <cfRule type="cellIs" dxfId="18" priority="19" stopIfTrue="1" operator="equal">
      <formula>#REF!</formula>
    </cfRule>
  </conditionalFormatting>
  <conditionalFormatting sqref="B285">
    <cfRule type="cellIs" dxfId="17" priority="18" stopIfTrue="1" operator="equal">
      <formula>#REF!</formula>
    </cfRule>
  </conditionalFormatting>
  <conditionalFormatting sqref="B286">
    <cfRule type="cellIs" dxfId="16" priority="17" stopIfTrue="1" operator="equal">
      <formula>#REF!</formula>
    </cfRule>
  </conditionalFormatting>
  <conditionalFormatting sqref="B287">
    <cfRule type="cellIs" dxfId="15" priority="16" stopIfTrue="1" operator="equal">
      <formula>#REF!</formula>
    </cfRule>
  </conditionalFormatting>
  <conditionalFormatting sqref="B288">
    <cfRule type="cellIs" dxfId="14" priority="15" stopIfTrue="1" operator="equal">
      <formula>#REF!</formula>
    </cfRule>
  </conditionalFormatting>
  <conditionalFormatting sqref="B293:B295">
    <cfRule type="cellIs" dxfId="13" priority="14" stopIfTrue="1" operator="equal">
      <formula>#REF!</formula>
    </cfRule>
  </conditionalFormatting>
  <conditionalFormatting sqref="B298:B299">
    <cfRule type="cellIs" dxfId="12" priority="13" stopIfTrue="1" operator="equal">
      <formula>#REF!</formula>
    </cfRule>
  </conditionalFormatting>
  <conditionalFormatting sqref="B339:B341">
    <cfRule type="cellIs" dxfId="11" priority="12" stopIfTrue="1" operator="equal">
      <formula>#REF!</formula>
    </cfRule>
  </conditionalFormatting>
  <conditionalFormatting sqref="B343:B345">
    <cfRule type="cellIs" dxfId="10" priority="11" stopIfTrue="1" operator="equal">
      <formula>#REF!</formula>
    </cfRule>
  </conditionalFormatting>
  <conditionalFormatting sqref="B351:B352">
    <cfRule type="cellIs" dxfId="9" priority="10" stopIfTrue="1" operator="equal">
      <formula>#REF!</formula>
    </cfRule>
  </conditionalFormatting>
  <conditionalFormatting sqref="B369">
    <cfRule type="cellIs" dxfId="8" priority="9" stopIfTrue="1" operator="equal">
      <formula>#REF!</formula>
    </cfRule>
  </conditionalFormatting>
  <conditionalFormatting sqref="B370">
    <cfRule type="cellIs" dxfId="7" priority="8" stopIfTrue="1" operator="equal">
      <formula>#REF!</formula>
    </cfRule>
  </conditionalFormatting>
  <conditionalFormatting sqref="B371">
    <cfRule type="cellIs" dxfId="6" priority="7" stopIfTrue="1" operator="equal">
      <formula>#REF!</formula>
    </cfRule>
  </conditionalFormatting>
  <conditionalFormatting sqref="B372">
    <cfRule type="cellIs" dxfId="5" priority="6" stopIfTrue="1" operator="equal">
      <formula>#REF!</formula>
    </cfRule>
  </conditionalFormatting>
  <conditionalFormatting sqref="B373">
    <cfRule type="cellIs" dxfId="4" priority="5" stopIfTrue="1" operator="equal">
      <formula>#REF!</formula>
    </cfRule>
  </conditionalFormatting>
  <conditionalFormatting sqref="B374">
    <cfRule type="cellIs" dxfId="3" priority="4" stopIfTrue="1" operator="equal">
      <formula>#REF!</formula>
    </cfRule>
  </conditionalFormatting>
  <conditionalFormatting sqref="B375">
    <cfRule type="cellIs" dxfId="2" priority="3" stopIfTrue="1" operator="equal">
      <formula>#REF!</formula>
    </cfRule>
  </conditionalFormatting>
  <conditionalFormatting sqref="B387:B394">
    <cfRule type="cellIs" dxfId="1" priority="2" stopIfTrue="1" operator="equal">
      <formula>#REF!</formula>
    </cfRule>
  </conditionalFormatting>
  <conditionalFormatting sqref="B377">
    <cfRule type="cellIs" dxfId="0" priority="1" stopIfTrue="1" operator="equal">
      <formula>#REF!</formula>
    </cfRule>
  </conditionalFormatting>
  <printOptions horizontalCentered="1" gridLines="1"/>
  <pageMargins left="0.51181102362204722" right="0.23622047244094491" top="0.74803149606299213" bottom="0.62992125984251968" header="0.51181102362204722" footer="0.51181102362204722"/>
  <pageSetup paperSize="9" scale="85" orientation="landscape" horizontalDpi="300" verticalDpi="300" r:id="rId1"/>
  <headerFooter alignWithMargins="0">
    <oddFooter>&amp;L&amp;A&amp;CPage &amp;P of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COST ABSTRACT</vt:lpstr>
      <vt:lpstr>A CIVIL WORK</vt:lpstr>
      <vt:lpstr>B ROAD WORK</vt:lpstr>
      <vt:lpstr>C PLUMBING AND FF WORK</vt:lpstr>
      <vt:lpstr>D HVAC WORK</vt:lpstr>
      <vt:lpstr>E ELECTRICAL WORK</vt:lpstr>
      <vt:lpstr>'COST ABSTRACT'!Print_Area</vt:lpstr>
      <vt:lpstr>'A CIVIL WORK'!Print_Titles</vt:lpstr>
      <vt:lpstr>'B ROAD WORK'!Print_Titles</vt:lpstr>
      <vt:lpstr>'C PLUMBING AND FF WORK'!Print_Titles</vt:lpstr>
      <vt:lpstr>'D HVAC WORK'!Print_Titles</vt:lpstr>
      <vt:lpstr>'E ELECTRICAL WORK'!Print_Titles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aksahoo</cp:lastModifiedBy>
  <cp:lastPrinted>2014-03-12T15:00:44Z</cp:lastPrinted>
  <dcterms:created xsi:type="dcterms:W3CDTF">1996-10-14T23:33:28Z</dcterms:created>
  <dcterms:modified xsi:type="dcterms:W3CDTF">2014-04-12T10:22:02Z</dcterms:modified>
</cp:coreProperties>
</file>